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4"/>
  </bookViews>
  <sheets>
    <sheet name="Q12004" sheetId="1" r:id="rId1"/>
    <sheet name="Q22004" sheetId="2" r:id="rId2"/>
    <sheet name="Q32004" sheetId="3" r:id="rId3"/>
    <sheet name="Q42004" sheetId="4" r:id="rId4"/>
    <sheet name="2004" sheetId="5" r:id="rId5"/>
  </sheets>
  <definedNames>
    <definedName name="_xlnm.Print_Area" localSheetId="4">'2004'!$A$1:$E$149</definedName>
    <definedName name="_xlnm.Print_Area" localSheetId="0">'Q12004'!$A$1:$I$149</definedName>
    <definedName name="_xlnm.Print_Area" localSheetId="1">'Q22004'!$A$1:$I$149</definedName>
    <definedName name="_xlnm.Print_Area" localSheetId="2">'Q32004'!$A$1:$I$149</definedName>
    <definedName name="_xlnm.Print_Area" localSheetId="3">'Q42004'!$A$1:$I$149</definedName>
    <definedName name="_xlnm.Print_Titles" localSheetId="4">'2004'!$1:$7</definedName>
    <definedName name="_xlnm.Print_Titles" localSheetId="0">'Q12004'!$1:$7</definedName>
    <definedName name="_xlnm.Print_Titles" localSheetId="1">'Q22004'!$1:$7</definedName>
    <definedName name="_xlnm.Print_Titles" localSheetId="2">'Q32004'!$1:$7</definedName>
    <definedName name="_xlnm.Print_Titles" localSheetId="3">'Q42004'!$1:$7</definedName>
  </definedNames>
  <calcPr fullCalcOnLoad="1"/>
</workbook>
</file>

<file path=xl/sharedStrings.xml><?xml version="1.0" encoding="utf-8"?>
<sst xmlns="http://schemas.openxmlformats.org/spreadsheetml/2006/main" count="792" uniqueCount="147">
  <si>
    <t>Rhode Island Covered Employment and Wages</t>
  </si>
  <si>
    <t>Number of</t>
  </si>
  <si>
    <t>Average</t>
  </si>
  <si>
    <t>Total</t>
  </si>
  <si>
    <t>Units</t>
  </si>
  <si>
    <t>Employment</t>
  </si>
  <si>
    <t>Wages</t>
  </si>
  <si>
    <t>Qtr Wage</t>
  </si>
  <si>
    <t>Total Private &amp; Government</t>
  </si>
  <si>
    <t>Total Private Only</t>
  </si>
  <si>
    <t>Agriculture, Forestry, Fishing &amp; Hunting</t>
  </si>
  <si>
    <t>Crop production</t>
  </si>
  <si>
    <t>Animal production</t>
  </si>
  <si>
    <t>Forestry and logging</t>
  </si>
  <si>
    <t>Fishing, hunting and trapping</t>
  </si>
  <si>
    <t>Agriculture and forestry support activities</t>
  </si>
  <si>
    <t>Mining</t>
  </si>
  <si>
    <t>Oil and gas extraction</t>
  </si>
  <si>
    <t>Mining, except oil and gas</t>
  </si>
  <si>
    <t>Support activities for mining</t>
  </si>
  <si>
    <t>Utilities</t>
  </si>
  <si>
    <t>Construction</t>
  </si>
  <si>
    <t>Construction of buildings</t>
  </si>
  <si>
    <t>Heavy and civil engineering construction</t>
  </si>
  <si>
    <t>Specialty trade contractors</t>
  </si>
  <si>
    <t>Manufacturing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</si>
  <si>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</si>
  <si>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</si>
  <si>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</si>
  <si>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</si>
  <si>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</si>
  <si>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</si>
  <si>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</si>
  <si>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</si>
  <si>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</si>
  <si>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</si>
  <si>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</si>
  <si>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</si>
  <si>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</si>
  <si>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</si>
  <si>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</si>
  <si>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</si>
  <si>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</si>
  <si>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mfg.</t>
  </si>
  <si>
    <t>Transportation equipment manufacturing</t>
  </si>
  <si>
    <t>Furniture and related product manufacturing</t>
  </si>
  <si>
    <t>Miscellaneous manufacturing</t>
  </si>
  <si>
    <t>Wholesale Trade</t>
  </si>
  <si>
    <t>Merchant wholesalers, durable goods</t>
  </si>
  <si>
    <t>Merchant wholesalers, nondurable goods</t>
  </si>
  <si>
    <t>Electronic markets and agents and brokers</t>
  </si>
  <si>
    <t>Retail Trade</t>
  </si>
  <si>
    <t>Motor vehicle and parts dealers</t>
  </si>
  <si>
    <t>Furniture and home furnishings stores</t>
  </si>
  <si>
    <t>Electronics and appliance stores</t>
  </si>
  <si>
    <t>Building material and garden supply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</si>
  <si>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</si>
  <si>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</si>
  <si>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</si>
  <si>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</si>
  <si>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 and music stores</t>
  </si>
  <si>
    <t>General merchandise stores</t>
  </si>
  <si>
    <t>Miscellaneous store retailers</t>
  </si>
  <si>
    <t>Nonstore retailers</t>
  </si>
  <si>
    <t>Transportation &amp; Warehousing</t>
  </si>
  <si>
    <t>Air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</si>
  <si>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</si>
  <si>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</si>
  <si>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</si>
  <si>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</si>
  <si>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</si>
  <si>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</si>
  <si>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Couriers and messengers</t>
  </si>
  <si>
    <t>Warehousing and storage</t>
  </si>
  <si>
    <t>Information</t>
  </si>
  <si>
    <t>Publishing industries, except Internet</t>
  </si>
  <si>
    <t>Motion picture and sound recording industries</t>
  </si>
  <si>
    <t>Broadcasting, except Internet</t>
  </si>
  <si>
    <t>Internet publishing and broadcasting</t>
  </si>
  <si>
    <t>Telecommunications</t>
  </si>
  <si>
    <t>ISPs, search portals, and data processing</t>
  </si>
  <si>
    <t>Other information services</t>
  </si>
  <si>
    <t>Finance &amp; Insurance</t>
  </si>
  <si>
    <t>Monetary authorities - central bank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</si>
  <si>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</si>
  <si>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</si>
  <si>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</si>
  <si>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</si>
  <si>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 &amp; Rental &amp; Leasing</t>
  </si>
  <si>
    <t>Real estate</t>
  </si>
  <si>
    <t>Rental and leasing services</t>
  </si>
  <si>
    <t>Lessors of nonfinancial intangible assets</t>
  </si>
  <si>
    <t>Professional &amp; Technical Services</t>
  </si>
  <si>
    <t>Professional and technical services</t>
  </si>
  <si>
    <t>Management of Companies &amp; Enterprises</t>
  </si>
  <si>
    <t>Management of companies and enterprises</t>
  </si>
  <si>
    <t>Administrative &amp; Waste Services</t>
  </si>
  <si>
    <t>Administrative and support services</t>
  </si>
  <si>
    <t>Waste management and remediation services</t>
  </si>
  <si>
    <t>Educational Services</t>
  </si>
  <si>
    <t>Educational services</t>
  </si>
  <si>
    <t>Health Care &amp; Social Assistance</t>
  </si>
  <si>
    <t>Ambulatory health care services</t>
  </si>
  <si>
    <t>Hospitals</t>
  </si>
  <si>
    <t>Nursing and residential care facilities</t>
  </si>
  <si>
    <t>Social assistance</t>
  </si>
  <si>
    <t>Arts, Entertainment, &amp; Recreation</t>
  </si>
  <si>
    <t>Performing arts and spectator sports</t>
  </si>
  <si>
    <t>Museums, historical sites, zoos, and parks</t>
  </si>
  <si>
    <t>Amusements, gambling, and recreation</t>
  </si>
  <si>
    <t>Accommodation &amp; Food Services</t>
  </si>
  <si>
    <t>Accommodation</t>
  </si>
  <si>
    <t>Food services and drinking places</t>
  </si>
  <si>
    <t>Other services, except Public Administration</t>
  </si>
  <si>
    <t>Repair and maintenance</t>
  </si>
  <si>
    <t>Personal and laundry services</t>
  </si>
  <si>
    <t>Membership associations and organizations</t>
  </si>
  <si>
    <t>Private households</t>
  </si>
  <si>
    <t>Unclassified</t>
  </si>
  <si>
    <t>Government</t>
  </si>
  <si>
    <t xml:space="preserve">  Federal </t>
  </si>
  <si>
    <t xml:space="preserve">  State</t>
  </si>
  <si>
    <t xml:space="preserve">  Local</t>
  </si>
  <si>
    <t>Employment changes may be influenced by noneconomic code changes resulting</t>
  </si>
  <si>
    <t>* Not shown due to the possibility of data being identified with an individual employer.</t>
  </si>
  <si>
    <t xml:space="preserve">Data subject to revision. </t>
  </si>
  <si>
    <t>*</t>
  </si>
  <si>
    <t>from NAICS revisions and / or changes in employers reporting methods.</t>
  </si>
  <si>
    <t>1st Quarter 2004 - Statewide by NAICS Sector</t>
  </si>
  <si>
    <t>Jan.</t>
  </si>
  <si>
    <t>Feb.</t>
  </si>
  <si>
    <t>Mar.</t>
  </si>
  <si>
    <t>2nd Quarter 2004 - Statewide by NAICS Sector</t>
  </si>
  <si>
    <t>April</t>
  </si>
  <si>
    <t>May</t>
  </si>
  <si>
    <t>June</t>
  </si>
  <si>
    <t>3rd Quarter 2004 - Statewide by NAICS Sector</t>
  </si>
  <si>
    <t>July</t>
  </si>
  <si>
    <t>August</t>
  </si>
  <si>
    <t>September</t>
  </si>
  <si>
    <t>from SIC revisions and / or changes in employers reporting methods.</t>
  </si>
  <si>
    <t>4th Quarter 2004 - Statewide by NAICS Sector</t>
  </si>
  <si>
    <t>October</t>
  </si>
  <si>
    <t>November</t>
  </si>
  <si>
    <t>December</t>
  </si>
  <si>
    <t xml:space="preserve"> 2004 - Statewide by NAICS Sector</t>
  </si>
  <si>
    <t>Rhode Island Covered Employment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</si>
</sst>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44">
    <font>
      <sz val="10"/>
      <name val="Arial"/>
      <family val="0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4" fontId="3" fillId="0" borderId="0" xfId="42" applyNumberFormat="1" applyFont="1" applyAlignment="1">
      <alignment horizontal="center"/>
    </xf>
    <xf numFmtId="164" fontId="1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/>
    </xf>
    <xf numFmtId="164" fontId="1" fillId="0" borderId="0" xfId="42" applyNumberFormat="1" applyFont="1" applyAlignment="1">
      <alignment/>
    </xf>
    <xf numFmtId="0" fontId="3" fillId="0" borderId="0" xfId="42" applyNumberFormat="1" applyFont="1" applyAlignment="1">
      <alignment horizontal="center"/>
    </xf>
    <xf numFmtId="0" fontId="3" fillId="0" borderId="0" xfId="0" applyFont="1" applyAlignment="1">
      <alignment/>
    </xf>
    <xf numFmtId="164" fontId="3" fillId="0" borderId="10" xfId="42" applyNumberFormat="1" applyFont="1" applyBorder="1" applyAlignment="1">
      <alignment/>
    </xf>
    <xf numFmtId="164" fontId="1" fillId="0" borderId="10" xfId="42" applyNumberFormat="1" applyFont="1" applyBorder="1" applyAlignment="1">
      <alignment/>
    </xf>
    <xf numFmtId="3" fontId="3" fillId="0" borderId="0" xfId="42" applyNumberFormat="1" applyFont="1" applyAlignment="1">
      <alignment/>
    </xf>
    <xf numFmtId="3" fontId="1" fillId="0" borderId="0" xfId="42" applyNumberFormat="1" applyFont="1" applyAlignment="1">
      <alignment/>
    </xf>
    <xf numFmtId="3" fontId="1" fillId="0" borderId="0" xfId="42" applyNumberFormat="1" applyFont="1" applyAlignment="1">
      <alignment horizontal="right"/>
    </xf>
    <xf numFmtId="3" fontId="3" fillId="0" borderId="0" xfId="42" applyNumberFormat="1" applyFont="1" applyAlignment="1">
      <alignment horizontal="right"/>
    </xf>
    <xf numFmtId="166" fontId="3" fillId="0" borderId="0" xfId="42" applyNumberFormat="1" applyFont="1" applyAlignment="1">
      <alignment/>
    </xf>
    <xf numFmtId="166" fontId="3" fillId="0" borderId="0" xfId="45" applyNumberFormat="1" applyFont="1" applyAlignment="1">
      <alignment/>
    </xf>
    <xf numFmtId="166" fontId="1" fillId="0" borderId="0" xfId="42" applyNumberFormat="1" applyFont="1" applyAlignment="1">
      <alignment/>
    </xf>
    <xf numFmtId="166" fontId="1" fillId="0" borderId="0" xfId="45" applyNumberFormat="1" applyFont="1" applyAlignment="1">
      <alignment/>
    </xf>
    <xf numFmtId="166" fontId="3" fillId="0" borderId="0" xfId="42" applyNumberFormat="1" applyFont="1" applyFill="1" applyAlignment="1">
      <alignment/>
    </xf>
    <xf numFmtId="166" fontId="1" fillId="0" borderId="0" xfId="42" applyNumberFormat="1" applyFont="1" applyFill="1" applyAlignment="1">
      <alignment/>
    </xf>
    <xf numFmtId="166" fontId="1" fillId="0" borderId="0" xfId="42" applyNumberFormat="1" applyFont="1" applyAlignment="1">
      <alignment horizontal="right"/>
    </xf>
    <xf numFmtId="166" fontId="1" fillId="0" borderId="0" xfId="42" applyNumberFormat="1" applyFont="1" applyFill="1" applyAlignment="1">
      <alignment horizontal="right"/>
    </xf>
    <xf numFmtId="164" fontId="3" fillId="0" borderId="0" xfId="44" applyNumberFormat="1" applyFont="1" applyAlignment="1">
      <alignment horizontal="center"/>
    </xf>
    <xf numFmtId="164" fontId="1" fillId="0" borderId="0" xfId="44" applyNumberFormat="1" applyFont="1" applyAlignment="1">
      <alignment horizontal="center"/>
    </xf>
    <xf numFmtId="164" fontId="3" fillId="0" borderId="0" xfId="44" applyNumberFormat="1" applyFont="1" applyAlignment="1">
      <alignment/>
    </xf>
    <xf numFmtId="164" fontId="1" fillId="0" borderId="0" xfId="44" applyNumberFormat="1" applyFont="1" applyAlignment="1">
      <alignment/>
    </xf>
    <xf numFmtId="0" fontId="3" fillId="0" borderId="0" xfId="44" applyNumberFormat="1" applyFont="1" applyAlignment="1">
      <alignment horizontal="center"/>
    </xf>
    <xf numFmtId="3" fontId="3" fillId="0" borderId="0" xfId="44" applyNumberFormat="1" applyFont="1" applyAlignment="1">
      <alignment/>
    </xf>
    <xf numFmtId="3" fontId="3" fillId="0" borderId="0" xfId="44" applyNumberFormat="1" applyFont="1" applyAlignment="1">
      <alignment horizontal="right"/>
    </xf>
    <xf numFmtId="166" fontId="3" fillId="0" borderId="0" xfId="44" applyNumberFormat="1" applyFont="1" applyAlignment="1">
      <alignment/>
    </xf>
    <xf numFmtId="166" fontId="3" fillId="0" borderId="0" xfId="47" applyNumberFormat="1" applyFont="1" applyAlignment="1">
      <alignment/>
    </xf>
    <xf numFmtId="3" fontId="1" fillId="0" borderId="0" xfId="44" applyNumberFormat="1" applyFont="1" applyAlignment="1">
      <alignment/>
    </xf>
    <xf numFmtId="3" fontId="1" fillId="0" borderId="0" xfId="44" applyNumberFormat="1" applyFont="1" applyAlignment="1">
      <alignment horizontal="right"/>
    </xf>
    <xf numFmtId="166" fontId="1" fillId="0" borderId="0" xfId="44" applyNumberFormat="1" applyFont="1" applyAlignment="1">
      <alignment/>
    </xf>
    <xf numFmtId="166" fontId="1" fillId="0" borderId="0" xfId="47" applyNumberFormat="1" applyFont="1" applyAlignment="1">
      <alignment/>
    </xf>
    <xf numFmtId="166" fontId="3" fillId="0" borderId="0" xfId="44" applyNumberFormat="1" applyFont="1" applyFill="1" applyAlignment="1">
      <alignment/>
    </xf>
    <xf numFmtId="166" fontId="1" fillId="0" borderId="0" xfId="44" applyNumberFormat="1" applyFont="1" applyFill="1" applyAlignment="1">
      <alignment/>
    </xf>
    <xf numFmtId="166" fontId="1" fillId="0" borderId="0" xfId="44" applyNumberFormat="1" applyFont="1" applyAlignment="1">
      <alignment horizontal="right"/>
    </xf>
    <xf numFmtId="166" fontId="1" fillId="0" borderId="0" xfId="44" applyNumberFormat="1" applyFont="1" applyFill="1" applyAlignment="1">
      <alignment horizontal="right"/>
    </xf>
    <xf numFmtId="164" fontId="3" fillId="0" borderId="10" xfId="44" applyNumberFormat="1" applyFont="1" applyBorder="1" applyAlignment="1">
      <alignment/>
    </xf>
    <xf numFmtId="164" fontId="1" fillId="0" borderId="10" xfId="44" applyNumberFormat="1" applyFont="1" applyBorder="1" applyAlignment="1">
      <alignment/>
    </xf>
    <xf numFmtId="164" fontId="5" fillId="0" borderId="0" xfId="44" applyNumberFormat="1" applyFont="1" applyAlignment="1">
      <alignment horizontal="center"/>
    </xf>
    <xf numFmtId="164" fontId="6" fillId="0" borderId="0" xfId="44" applyNumberFormat="1" applyFont="1" applyAlignment="1">
      <alignment horizontal="center"/>
    </xf>
    <xf numFmtId="164" fontId="7" fillId="0" borderId="0" xfId="44" applyNumberFormat="1" applyFont="1" applyAlignment="1">
      <alignment horizontal="center"/>
    </xf>
    <xf numFmtId="164" fontId="6" fillId="0" borderId="0" xfId="44" applyNumberFormat="1" applyFont="1" applyAlignment="1">
      <alignment/>
    </xf>
    <xf numFmtId="164" fontId="7" fillId="0" borderId="0" xfId="44" applyNumberFormat="1" applyFont="1" applyAlignment="1">
      <alignment/>
    </xf>
    <xf numFmtId="165" fontId="6" fillId="0" borderId="0" xfId="47" applyNumberFormat="1" applyFont="1" applyAlignment="1">
      <alignment/>
    </xf>
    <xf numFmtId="165" fontId="7" fillId="0" borderId="0" xfId="47" applyNumberFormat="1" applyFont="1" applyAlignment="1">
      <alignment/>
    </xf>
    <xf numFmtId="164" fontId="6" fillId="0" borderId="0" xfId="44" applyNumberFormat="1" applyFont="1" applyFill="1" applyAlignment="1">
      <alignment/>
    </xf>
    <xf numFmtId="164" fontId="7" fillId="0" borderId="0" xfId="44" applyNumberFormat="1" applyFont="1" applyFill="1" applyAlignment="1">
      <alignment/>
    </xf>
    <xf numFmtId="164" fontId="7" fillId="0" borderId="0" xfId="44" applyNumberFormat="1" applyFont="1" applyAlignment="1">
      <alignment horizontal="right"/>
    </xf>
    <xf numFmtId="0" fontId="7" fillId="0" borderId="0" xfId="44" applyNumberFormat="1" applyFont="1" applyAlignment="1">
      <alignment/>
    </xf>
    <xf numFmtId="0" fontId="7" fillId="0" borderId="0" xfId="44" applyNumberFormat="1" applyFont="1" applyAlignment="1">
      <alignment horizontal="right"/>
    </xf>
    <xf numFmtId="0" fontId="0" fillId="0" borderId="0" xfId="0" applyFont="1" applyAlignment="1">
      <alignment/>
    </xf>
    <xf numFmtId="0" fontId="7" fillId="0" borderId="0" xfId="44" applyNumberFormat="1" applyFont="1" applyFill="1" applyAlignment="1">
      <alignment/>
    </xf>
    <xf numFmtId="0" fontId="8" fillId="0" borderId="0" xfId="0" applyFont="1" applyAlignment="1">
      <alignment/>
    </xf>
    <xf numFmtId="164" fontId="7" fillId="0" borderId="10" xfId="44" applyNumberFormat="1" applyFont="1" applyBorder="1" applyAlignment="1">
      <alignment/>
    </xf>
    <xf numFmtId="164" fontId="1" fillId="0" borderId="0" xfId="44" applyNumberFormat="1" applyFont="1" applyAlignment="1">
      <alignment horizontal="right"/>
    </xf>
    <xf numFmtId="0" fontId="1" fillId="0" borderId="0" xfId="44" applyNumberFormat="1" applyFont="1" applyAlignment="1">
      <alignment/>
    </xf>
    <xf numFmtId="0" fontId="1" fillId="0" borderId="0" xfId="44" applyNumberFormat="1" applyFont="1" applyAlignment="1">
      <alignment horizontal="right"/>
    </xf>
    <xf numFmtId="164" fontId="4" fillId="0" borderId="0" xfId="44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2" fillId="0" borderId="0" xfId="44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42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8.7109375" style="1" customWidth="1"/>
    <col min="2" max="2" width="48.00390625" style="1" bestFit="1" customWidth="1"/>
    <col min="3" max="3" width="14.57421875" style="1" customWidth="1"/>
    <col min="4" max="6" width="11.140625" style="1" customWidth="1"/>
    <col min="7" max="7" width="12.8515625" style="1" customWidth="1"/>
    <col min="8" max="8" width="20.421875" style="1" customWidth="1"/>
    <col min="9" max="9" width="13.00390625" style="1" bestFit="1" customWidth="1"/>
    <col min="10" max="16384" width="9.140625" style="1" customWidth="1"/>
  </cols>
  <sheetData>
    <row r="1" spans="1:9" ht="14.25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14.25">
      <c r="A2" s="66" t="s">
        <v>128</v>
      </c>
      <c r="B2" s="66"/>
      <c r="C2" s="66"/>
      <c r="D2" s="66"/>
      <c r="E2" s="66"/>
      <c r="F2" s="66"/>
      <c r="G2" s="66"/>
      <c r="H2" s="66"/>
      <c r="I2" s="66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3"/>
      <c r="H4" s="2"/>
      <c r="I4" s="2"/>
    </row>
    <row r="5" spans="1:9" ht="12.75">
      <c r="A5" s="4"/>
      <c r="B5" s="5"/>
      <c r="C5" s="2" t="s">
        <v>1</v>
      </c>
      <c r="D5" s="2" t="s">
        <v>129</v>
      </c>
      <c r="E5" s="2" t="s">
        <v>130</v>
      </c>
      <c r="F5" s="2" t="s">
        <v>131</v>
      </c>
      <c r="G5" s="2" t="s">
        <v>2</v>
      </c>
      <c r="H5" s="2" t="s">
        <v>3</v>
      </c>
      <c r="I5" s="2" t="s">
        <v>2</v>
      </c>
    </row>
    <row r="6" spans="1:9" ht="12.75">
      <c r="A6" s="4"/>
      <c r="B6" s="5"/>
      <c r="C6" s="2" t="s">
        <v>4</v>
      </c>
      <c r="D6" s="6">
        <v>2004</v>
      </c>
      <c r="E6" s="6">
        <v>2004</v>
      </c>
      <c r="F6" s="6">
        <v>2004</v>
      </c>
      <c r="G6" s="2" t="s">
        <v>5</v>
      </c>
      <c r="H6" s="2" t="s">
        <v>6</v>
      </c>
      <c r="I6" s="2" t="s">
        <v>7</v>
      </c>
    </row>
    <row r="7" spans="1:9" ht="12.75">
      <c r="A7" s="4"/>
      <c r="B7" s="5"/>
      <c r="C7" s="2"/>
      <c r="D7" s="2"/>
      <c r="E7" s="2"/>
      <c r="F7" s="2"/>
      <c r="G7" s="3"/>
      <c r="H7" s="2"/>
      <c r="I7" s="2"/>
    </row>
    <row r="8" spans="1:9" ht="12.75">
      <c r="A8" s="4" t="s">
        <v>8</v>
      </c>
      <c r="C8" s="10">
        <v>34879</v>
      </c>
      <c r="D8" s="10">
        <v>461250</v>
      </c>
      <c r="E8" s="10">
        <v>461488</v>
      </c>
      <c r="F8" s="10">
        <v>463707</v>
      </c>
      <c r="G8" s="13">
        <v>462148.3333333333</v>
      </c>
      <c r="H8" s="14">
        <v>4370876718</v>
      </c>
      <c r="I8" s="15">
        <v>9457.735542340302</v>
      </c>
    </row>
    <row r="9" spans="1:9" ht="12.75">
      <c r="A9" s="4" t="s">
        <v>9</v>
      </c>
      <c r="C9" s="10">
        <v>34197</v>
      </c>
      <c r="D9" s="10">
        <v>395100</v>
      </c>
      <c r="E9" s="10">
        <v>395198</v>
      </c>
      <c r="F9" s="10">
        <v>396884</v>
      </c>
      <c r="G9" s="13">
        <v>395727.3333333333</v>
      </c>
      <c r="H9" s="14">
        <v>3581633010</v>
      </c>
      <c r="I9" s="15">
        <v>9050.759723445943</v>
      </c>
    </row>
    <row r="10" spans="1:9" ht="12.75">
      <c r="A10" s="4"/>
      <c r="C10" s="11"/>
      <c r="D10" s="11"/>
      <c r="E10" s="11"/>
      <c r="F10" s="11"/>
      <c r="G10" s="12"/>
      <c r="H10" s="16"/>
      <c r="I10" s="17"/>
    </row>
    <row r="11" spans="1:9" ht="12.75">
      <c r="A11" s="4" t="s">
        <v>10</v>
      </c>
      <c r="B11" s="5"/>
      <c r="C11" s="10">
        <v>162</v>
      </c>
      <c r="D11" s="10">
        <v>426</v>
      </c>
      <c r="E11" s="10">
        <v>433</v>
      </c>
      <c r="F11" s="10">
        <v>471</v>
      </c>
      <c r="G11" s="13">
        <v>443.3333333333333</v>
      </c>
      <c r="H11" s="14">
        <v>3169899</v>
      </c>
      <c r="I11" s="18">
        <v>7150.148120300752</v>
      </c>
    </row>
    <row r="12" spans="1:9" ht="12.75">
      <c r="A12" s="4">
        <v>111</v>
      </c>
      <c r="B12" s="5" t="s">
        <v>11</v>
      </c>
      <c r="C12" s="11">
        <v>79</v>
      </c>
      <c r="D12" s="11">
        <v>211</v>
      </c>
      <c r="E12" s="11">
        <v>220</v>
      </c>
      <c r="F12" s="11">
        <v>251</v>
      </c>
      <c r="G12" s="12">
        <v>227.33333333333334</v>
      </c>
      <c r="H12" s="16">
        <v>1284668</v>
      </c>
      <c r="I12" s="19">
        <v>5651.032258064516</v>
      </c>
    </row>
    <row r="13" spans="1:9" ht="12.75">
      <c r="A13" s="4">
        <v>112</v>
      </c>
      <c r="B13" s="5" t="s">
        <v>12</v>
      </c>
      <c r="C13" s="11">
        <v>23</v>
      </c>
      <c r="D13" s="11">
        <v>94</v>
      </c>
      <c r="E13" s="11">
        <v>93</v>
      </c>
      <c r="F13" s="11">
        <v>92</v>
      </c>
      <c r="G13" s="12">
        <v>93</v>
      </c>
      <c r="H13" s="16">
        <v>448694</v>
      </c>
      <c r="I13" s="19">
        <v>4824.666666666667</v>
      </c>
    </row>
    <row r="14" spans="1:9" ht="12.75">
      <c r="A14" s="4">
        <v>113</v>
      </c>
      <c r="B14" s="5" t="s">
        <v>13</v>
      </c>
      <c r="C14" s="11">
        <v>4</v>
      </c>
      <c r="D14" s="11">
        <v>3</v>
      </c>
      <c r="E14" s="11">
        <v>3</v>
      </c>
      <c r="F14" s="11">
        <v>3</v>
      </c>
      <c r="G14" s="12">
        <v>3</v>
      </c>
      <c r="H14" s="16">
        <v>14160</v>
      </c>
      <c r="I14" s="19">
        <v>4720</v>
      </c>
    </row>
    <row r="15" spans="1:9" ht="12.75">
      <c r="A15" s="4">
        <v>114</v>
      </c>
      <c r="B15" s="5" t="s">
        <v>14</v>
      </c>
      <c r="C15" s="11">
        <v>30</v>
      </c>
      <c r="D15" s="11">
        <v>77</v>
      </c>
      <c r="E15" s="11">
        <v>76</v>
      </c>
      <c r="F15" s="11">
        <v>79</v>
      </c>
      <c r="G15" s="12">
        <v>77.33333333333333</v>
      </c>
      <c r="H15" s="16">
        <v>1215971</v>
      </c>
      <c r="I15" s="19">
        <v>15723.762931034484</v>
      </c>
    </row>
    <row r="16" spans="1:9" ht="12.75">
      <c r="A16" s="4">
        <v>115</v>
      </c>
      <c r="B16" s="5" t="s">
        <v>15</v>
      </c>
      <c r="C16" s="11">
        <v>26</v>
      </c>
      <c r="D16" s="11">
        <v>41</v>
      </c>
      <c r="E16" s="11">
        <v>41</v>
      </c>
      <c r="F16" s="11">
        <v>46</v>
      </c>
      <c r="G16" s="12">
        <v>42.666666666666664</v>
      </c>
      <c r="H16" s="16">
        <v>206406</v>
      </c>
      <c r="I16" s="19">
        <v>4837.640625</v>
      </c>
    </row>
    <row r="17" spans="1:9" ht="12.75">
      <c r="A17" s="4"/>
      <c r="B17" s="5"/>
      <c r="C17" s="11"/>
      <c r="D17" s="11"/>
      <c r="E17" s="11"/>
      <c r="F17" s="11"/>
      <c r="G17" s="12"/>
      <c r="H17" s="16"/>
      <c r="I17" s="19"/>
    </row>
    <row r="18" spans="1:9" ht="12.75">
      <c r="A18" s="4" t="s">
        <v>16</v>
      </c>
      <c r="B18" s="5"/>
      <c r="C18" s="10">
        <v>22</v>
      </c>
      <c r="D18" s="10">
        <v>142</v>
      </c>
      <c r="E18" s="10">
        <v>139</v>
      </c>
      <c r="F18" s="10">
        <v>147</v>
      </c>
      <c r="G18" s="13">
        <v>142.66666666666666</v>
      </c>
      <c r="H18" s="14">
        <v>1337513</v>
      </c>
      <c r="I18" s="18">
        <v>9375.091121495328</v>
      </c>
    </row>
    <row r="19" spans="1:9" ht="12.75">
      <c r="A19" s="4">
        <v>211</v>
      </c>
      <c r="B19" s="5" t="s">
        <v>17</v>
      </c>
      <c r="C19" s="11">
        <v>1</v>
      </c>
      <c r="D19" s="12" t="s">
        <v>126</v>
      </c>
      <c r="E19" s="12" t="s">
        <v>126</v>
      </c>
      <c r="F19" s="12" t="s">
        <v>126</v>
      </c>
      <c r="G19" s="12" t="s">
        <v>126</v>
      </c>
      <c r="H19" s="20" t="s">
        <v>126</v>
      </c>
      <c r="I19" s="21" t="s">
        <v>126</v>
      </c>
    </row>
    <row r="20" spans="1:9" ht="12.75">
      <c r="A20" s="4">
        <v>212</v>
      </c>
      <c r="B20" s="5" t="s">
        <v>18</v>
      </c>
      <c r="C20" s="11">
        <v>19</v>
      </c>
      <c r="D20" s="11">
        <v>129</v>
      </c>
      <c r="E20" s="11">
        <v>125</v>
      </c>
      <c r="F20" s="11">
        <v>131</v>
      </c>
      <c r="G20" s="12">
        <v>128.33333333333334</v>
      </c>
      <c r="H20" s="16">
        <v>1168846</v>
      </c>
      <c r="I20" s="19">
        <v>9107.89090909091</v>
      </c>
    </row>
    <row r="21" spans="1:9" ht="12.75">
      <c r="A21" s="4">
        <v>213</v>
      </c>
      <c r="B21" s="5" t="s">
        <v>19</v>
      </c>
      <c r="C21" s="11">
        <v>2</v>
      </c>
      <c r="D21" s="12" t="s">
        <v>126</v>
      </c>
      <c r="E21" s="12" t="s">
        <v>126</v>
      </c>
      <c r="F21" s="12" t="s">
        <v>126</v>
      </c>
      <c r="G21" s="12" t="s">
        <v>126</v>
      </c>
      <c r="H21" s="20" t="s">
        <v>126</v>
      </c>
      <c r="I21" s="20" t="s">
        <v>126</v>
      </c>
    </row>
    <row r="22" spans="1:9" ht="12.75">
      <c r="A22" s="4"/>
      <c r="B22" s="5"/>
      <c r="C22" s="11"/>
      <c r="D22" s="11"/>
      <c r="E22" s="11"/>
      <c r="F22" s="11"/>
      <c r="G22" s="12"/>
      <c r="H22" s="16"/>
      <c r="I22" s="19"/>
    </row>
    <row r="23" spans="1:9" ht="12.75">
      <c r="A23" s="4" t="s">
        <v>20</v>
      </c>
      <c r="B23" s="5"/>
      <c r="C23" s="10">
        <v>31</v>
      </c>
      <c r="D23" s="10">
        <v>1138</v>
      </c>
      <c r="E23" s="10">
        <v>1129</v>
      </c>
      <c r="F23" s="10">
        <v>1100</v>
      </c>
      <c r="G23" s="13">
        <v>1122</v>
      </c>
      <c r="H23" s="14">
        <v>18542821</v>
      </c>
      <c r="I23" s="14">
        <v>16522</v>
      </c>
    </row>
    <row r="24" spans="1:9" ht="12.75">
      <c r="A24" s="4">
        <v>221</v>
      </c>
      <c r="B24" s="5" t="s">
        <v>20</v>
      </c>
      <c r="C24" s="11">
        <v>31</v>
      </c>
      <c r="D24" s="11">
        <v>1138</v>
      </c>
      <c r="E24" s="11">
        <v>1129</v>
      </c>
      <c r="F24" s="11">
        <v>1100</v>
      </c>
      <c r="G24" s="12">
        <v>1122</v>
      </c>
      <c r="H24" s="14">
        <v>18542821</v>
      </c>
      <c r="I24" s="14">
        <v>16522</v>
      </c>
    </row>
    <row r="25" spans="1:9" ht="12.75">
      <c r="A25" s="4"/>
      <c r="B25" s="5"/>
      <c r="C25" s="11"/>
      <c r="D25" s="11"/>
      <c r="E25" s="11"/>
      <c r="F25" s="11"/>
      <c r="G25" s="12"/>
      <c r="H25" s="16"/>
      <c r="I25" s="19"/>
    </row>
    <row r="26" spans="1:9" ht="12.75">
      <c r="A26" s="4" t="s">
        <v>21</v>
      </c>
      <c r="B26" s="4"/>
      <c r="C26" s="10">
        <v>3848</v>
      </c>
      <c r="D26" s="10">
        <v>18288</v>
      </c>
      <c r="E26" s="10">
        <v>17650</v>
      </c>
      <c r="F26" s="10">
        <v>18150</v>
      </c>
      <c r="G26" s="13">
        <v>18029.333333333332</v>
      </c>
      <c r="H26" s="14">
        <v>196180026</v>
      </c>
      <c r="I26" s="18">
        <v>10881.158075728443</v>
      </c>
    </row>
    <row r="27" spans="1:9" ht="12.75">
      <c r="A27" s="4">
        <v>236</v>
      </c>
      <c r="B27" s="5" t="s">
        <v>22</v>
      </c>
      <c r="C27" s="11">
        <v>1144</v>
      </c>
      <c r="D27" s="11">
        <v>4776</v>
      </c>
      <c r="E27" s="11">
        <v>4605</v>
      </c>
      <c r="F27" s="11">
        <v>4746</v>
      </c>
      <c r="G27" s="12">
        <v>4709</v>
      </c>
      <c r="H27" s="16">
        <v>50370052</v>
      </c>
      <c r="I27" s="19">
        <v>10696.549585899342</v>
      </c>
    </row>
    <row r="28" spans="1:9" ht="12.75">
      <c r="A28" s="4">
        <v>237</v>
      </c>
      <c r="B28" s="5" t="s">
        <v>23</v>
      </c>
      <c r="C28" s="11">
        <v>209</v>
      </c>
      <c r="D28" s="11">
        <v>1625</v>
      </c>
      <c r="E28" s="11">
        <v>1602</v>
      </c>
      <c r="F28" s="11">
        <v>1769</v>
      </c>
      <c r="G28" s="12">
        <v>1665.3333333333333</v>
      </c>
      <c r="H28" s="16">
        <v>25470958</v>
      </c>
      <c r="I28" s="19">
        <v>15294.810648518816</v>
      </c>
    </row>
    <row r="29" spans="1:9" ht="12.75">
      <c r="A29" s="4">
        <v>238</v>
      </c>
      <c r="B29" s="5" t="s">
        <v>24</v>
      </c>
      <c r="C29" s="11">
        <v>2495</v>
      </c>
      <c r="D29" s="11">
        <v>11887</v>
      </c>
      <c r="E29" s="11">
        <v>11443</v>
      </c>
      <c r="F29" s="11">
        <v>11635</v>
      </c>
      <c r="G29" s="12">
        <v>11655</v>
      </c>
      <c r="H29" s="16">
        <v>120339016</v>
      </c>
      <c r="I29" s="19">
        <v>10325.097897897898</v>
      </c>
    </row>
    <row r="30" spans="1:9" ht="12.75">
      <c r="A30" s="4"/>
      <c r="B30" s="5"/>
      <c r="C30" s="11"/>
      <c r="D30" s="11"/>
      <c r="E30" s="11"/>
      <c r="F30" s="11"/>
      <c r="G30" s="12"/>
      <c r="H30" s="16"/>
      <c r="I30" s="19"/>
    </row>
    <row r="31" spans="1:9" ht="12.75">
      <c r="A31" s="4" t="s">
        <v>25</v>
      </c>
      <c r="B31" s="5"/>
      <c r="C31" s="10">
        <v>2326</v>
      </c>
      <c r="D31" s="10">
        <v>56270</v>
      </c>
      <c r="E31" s="10">
        <v>56305</v>
      </c>
      <c r="F31" s="10">
        <v>56470</v>
      </c>
      <c r="G31" s="13">
        <v>56348</v>
      </c>
      <c r="H31" s="14">
        <v>559292839</v>
      </c>
      <c r="I31" s="18">
        <v>9925.691044935047</v>
      </c>
    </row>
    <row r="32" spans="1:9" ht="12.75">
      <c r="A32" s="4">
        <v>311</v>
      </c>
      <c r="B32" s="5" t="s">
        <v>26</v>
      </c>
      <c r="C32" s="11">
        <v>184</v>
      </c>
      <c r="D32" s="11">
        <v>2809</v>
      </c>
      <c r="E32" s="11">
        <v>2806</v>
      </c>
      <c r="F32" s="11">
        <v>2745</v>
      </c>
      <c r="G32" s="12">
        <v>2786.6666666666665</v>
      </c>
      <c r="H32" s="16">
        <v>17167402</v>
      </c>
      <c r="I32" s="19">
        <v>6160.550956937799</v>
      </c>
    </row>
    <row r="33" spans="1:9" ht="12.75">
      <c r="A33" s="4">
        <v>312</v>
      </c>
      <c r="B33" s="5" t="s">
        <v>27</v>
      </c>
      <c r="C33" s="11">
        <v>16</v>
      </c>
      <c r="D33" s="11">
        <v>592</v>
      </c>
      <c r="E33" s="11">
        <v>604</v>
      </c>
      <c r="F33" s="11">
        <v>602</v>
      </c>
      <c r="G33" s="12">
        <v>599.3333333333334</v>
      </c>
      <c r="H33" s="16">
        <v>5932419</v>
      </c>
      <c r="I33" s="19">
        <v>9898.363181312568</v>
      </c>
    </row>
    <row r="34" spans="1:9" ht="12.75">
      <c r="A34" s="4">
        <v>313</v>
      </c>
      <c r="B34" s="5" t="s">
        <v>28</v>
      </c>
      <c r="C34" s="11">
        <v>77</v>
      </c>
      <c r="D34" s="11">
        <v>3765</v>
      </c>
      <c r="E34" s="11">
        <v>3798</v>
      </c>
      <c r="F34" s="11">
        <v>3819</v>
      </c>
      <c r="G34" s="12">
        <v>3794</v>
      </c>
      <c r="H34" s="16">
        <v>30555464</v>
      </c>
      <c r="I34" s="19">
        <v>8053.627833421191</v>
      </c>
    </row>
    <row r="35" spans="1:9" ht="12.75">
      <c r="A35" s="4">
        <v>314</v>
      </c>
      <c r="B35" s="5" t="s">
        <v>29</v>
      </c>
      <c r="C35" s="11">
        <v>58</v>
      </c>
      <c r="D35" s="11">
        <v>783</v>
      </c>
      <c r="E35" s="11">
        <v>795</v>
      </c>
      <c r="F35" s="11">
        <v>852</v>
      </c>
      <c r="G35" s="12">
        <v>810</v>
      </c>
      <c r="H35" s="16">
        <v>5518352</v>
      </c>
      <c r="I35" s="19">
        <v>6812.78024691358</v>
      </c>
    </row>
    <row r="36" spans="1:9" ht="12.75">
      <c r="A36" s="4">
        <v>315</v>
      </c>
      <c r="B36" s="5" t="s">
        <v>30</v>
      </c>
      <c r="C36" s="11">
        <v>20</v>
      </c>
      <c r="D36" s="11">
        <v>219</v>
      </c>
      <c r="E36" s="11">
        <v>222</v>
      </c>
      <c r="F36" s="11">
        <v>220</v>
      </c>
      <c r="G36" s="12">
        <v>220.33333333333334</v>
      </c>
      <c r="H36" s="16">
        <v>1204214</v>
      </c>
      <c r="I36" s="19">
        <v>5465.419062027231</v>
      </c>
    </row>
    <row r="37" spans="1:9" ht="12.75">
      <c r="A37" s="4">
        <v>316</v>
      </c>
      <c r="B37" s="5" t="s">
        <v>31</v>
      </c>
      <c r="C37" s="11">
        <v>13</v>
      </c>
      <c r="D37" s="11">
        <v>154</v>
      </c>
      <c r="E37" s="11">
        <v>146</v>
      </c>
      <c r="F37" s="11">
        <v>148</v>
      </c>
      <c r="G37" s="12">
        <v>149.33333333333334</v>
      </c>
      <c r="H37" s="16">
        <v>673481</v>
      </c>
      <c r="I37" s="19">
        <v>4509.917410714285</v>
      </c>
    </row>
    <row r="38" spans="1:9" ht="12.75">
      <c r="A38" s="4">
        <v>321</v>
      </c>
      <c r="B38" s="5" t="s">
        <v>32</v>
      </c>
      <c r="C38" s="11">
        <v>44</v>
      </c>
      <c r="D38" s="11">
        <v>758</v>
      </c>
      <c r="E38" s="11">
        <v>765</v>
      </c>
      <c r="F38" s="11">
        <v>769</v>
      </c>
      <c r="G38" s="12">
        <v>764</v>
      </c>
      <c r="H38" s="16">
        <v>6345719</v>
      </c>
      <c r="I38" s="19">
        <v>8305.914921465968</v>
      </c>
    </row>
    <row r="39" spans="1:9" ht="12.75">
      <c r="A39" s="4">
        <v>322</v>
      </c>
      <c r="B39" s="5" t="s">
        <v>33</v>
      </c>
      <c r="C39" s="11">
        <v>44</v>
      </c>
      <c r="D39" s="11">
        <v>1400</v>
      </c>
      <c r="E39" s="11">
        <v>1454</v>
      </c>
      <c r="F39" s="11">
        <v>1458</v>
      </c>
      <c r="G39" s="12">
        <v>1437.3333333333333</v>
      </c>
      <c r="H39" s="16">
        <v>12324450</v>
      </c>
      <c r="I39" s="19">
        <v>8574.524582560298</v>
      </c>
    </row>
    <row r="40" spans="1:9" ht="12.75">
      <c r="A40" s="4">
        <v>323</v>
      </c>
      <c r="B40" s="5" t="s">
        <v>34</v>
      </c>
      <c r="C40" s="11">
        <v>183</v>
      </c>
      <c r="D40" s="11">
        <v>2085</v>
      </c>
      <c r="E40" s="11">
        <v>2048</v>
      </c>
      <c r="F40" s="11">
        <v>2059</v>
      </c>
      <c r="G40" s="12">
        <v>2064</v>
      </c>
      <c r="H40" s="16">
        <v>18374938</v>
      </c>
      <c r="I40" s="19">
        <v>8902.586240310078</v>
      </c>
    </row>
    <row r="41" spans="1:9" ht="12.75">
      <c r="A41" s="4">
        <v>324</v>
      </c>
      <c r="B41" s="5" t="s">
        <v>35</v>
      </c>
      <c r="C41" s="11">
        <v>4</v>
      </c>
      <c r="D41" s="12" t="s">
        <v>126</v>
      </c>
      <c r="E41" s="12" t="s">
        <v>126</v>
      </c>
      <c r="F41" s="12" t="s">
        <v>126</v>
      </c>
      <c r="G41" s="12" t="s">
        <v>126</v>
      </c>
      <c r="H41" s="20" t="s">
        <v>126</v>
      </c>
      <c r="I41" s="20" t="s">
        <v>126</v>
      </c>
    </row>
    <row r="42" spans="1:9" ht="12.75">
      <c r="A42" s="4">
        <v>325</v>
      </c>
      <c r="B42" s="5" t="s">
        <v>36</v>
      </c>
      <c r="C42" s="11">
        <v>79</v>
      </c>
      <c r="D42" s="11">
        <v>4206</v>
      </c>
      <c r="E42" s="11">
        <v>4187</v>
      </c>
      <c r="F42" s="11">
        <v>4232</v>
      </c>
      <c r="G42" s="12">
        <v>4208.333333333333</v>
      </c>
      <c r="H42" s="16">
        <v>74293176</v>
      </c>
      <c r="I42" s="19">
        <v>17653.824</v>
      </c>
    </row>
    <row r="43" spans="1:9" ht="12.75">
      <c r="A43" s="4">
        <v>326</v>
      </c>
      <c r="B43" s="5" t="s">
        <v>37</v>
      </c>
      <c r="C43" s="11">
        <v>76</v>
      </c>
      <c r="D43" s="11">
        <v>3023</v>
      </c>
      <c r="E43" s="11">
        <v>3050</v>
      </c>
      <c r="F43" s="11">
        <v>3067</v>
      </c>
      <c r="G43" s="12">
        <v>3046.6666666666665</v>
      </c>
      <c r="H43" s="16">
        <v>29345818</v>
      </c>
      <c r="I43" s="19">
        <v>9632.106564551423</v>
      </c>
    </row>
    <row r="44" spans="1:9" ht="12.75">
      <c r="A44" s="4">
        <v>327</v>
      </c>
      <c r="B44" s="5" t="s">
        <v>38</v>
      </c>
      <c r="C44" s="11">
        <v>57</v>
      </c>
      <c r="D44" s="11">
        <v>547</v>
      </c>
      <c r="E44" s="11">
        <v>522</v>
      </c>
      <c r="F44" s="11">
        <v>553</v>
      </c>
      <c r="G44" s="12">
        <v>540.6666666666666</v>
      </c>
      <c r="H44" s="16">
        <v>5820470</v>
      </c>
      <c r="I44" s="19">
        <v>10765.35758323058</v>
      </c>
    </row>
    <row r="45" spans="1:9" ht="12.75">
      <c r="A45" s="4">
        <v>331</v>
      </c>
      <c r="B45" s="5" t="s">
        <v>39</v>
      </c>
      <c r="C45" s="11">
        <v>82</v>
      </c>
      <c r="D45" s="11">
        <v>1750</v>
      </c>
      <c r="E45" s="11">
        <v>1771</v>
      </c>
      <c r="F45" s="11">
        <v>1809</v>
      </c>
      <c r="G45" s="12">
        <v>1776.6666666666667</v>
      </c>
      <c r="H45" s="16">
        <v>18851977</v>
      </c>
      <c r="I45" s="19">
        <v>10610.868855534709</v>
      </c>
    </row>
    <row r="46" spans="1:9" ht="12.75">
      <c r="A46" s="4">
        <v>332</v>
      </c>
      <c r="B46" s="5" t="s">
        <v>40</v>
      </c>
      <c r="C46" s="11">
        <v>372</v>
      </c>
      <c r="D46" s="11">
        <v>7877</v>
      </c>
      <c r="E46" s="11">
        <v>7844</v>
      </c>
      <c r="F46" s="11">
        <v>7853</v>
      </c>
      <c r="G46" s="12">
        <v>7858</v>
      </c>
      <c r="H46" s="16">
        <v>65914660</v>
      </c>
      <c r="I46" s="19">
        <v>8388.223466530924</v>
      </c>
    </row>
    <row r="47" spans="1:9" ht="12.75">
      <c r="A47" s="4">
        <v>333</v>
      </c>
      <c r="B47" s="5" t="s">
        <v>41</v>
      </c>
      <c r="C47" s="11">
        <v>190</v>
      </c>
      <c r="D47" s="11">
        <v>2303</v>
      </c>
      <c r="E47" s="11">
        <v>2305</v>
      </c>
      <c r="F47" s="11">
        <v>2318</v>
      </c>
      <c r="G47" s="12">
        <v>2308.6666666666665</v>
      </c>
      <c r="H47" s="16">
        <v>24935307</v>
      </c>
      <c r="I47" s="19">
        <v>10800.739387814036</v>
      </c>
    </row>
    <row r="48" spans="1:9" ht="12.75">
      <c r="A48" s="4">
        <v>334</v>
      </c>
      <c r="B48" s="5" t="s">
        <v>42</v>
      </c>
      <c r="C48" s="11">
        <v>100</v>
      </c>
      <c r="D48" s="11">
        <v>5316</v>
      </c>
      <c r="E48" s="11">
        <v>5342</v>
      </c>
      <c r="F48" s="11">
        <v>5284</v>
      </c>
      <c r="G48" s="12">
        <v>5314</v>
      </c>
      <c r="H48" s="16">
        <v>71364256</v>
      </c>
      <c r="I48" s="19">
        <v>13429.479864508845</v>
      </c>
    </row>
    <row r="49" spans="1:9" ht="12.75">
      <c r="A49" s="4">
        <v>335</v>
      </c>
      <c r="B49" s="5" t="s">
        <v>43</v>
      </c>
      <c r="C49" s="11">
        <v>44</v>
      </c>
      <c r="D49" s="11">
        <v>2510</v>
      </c>
      <c r="E49" s="11">
        <v>2455</v>
      </c>
      <c r="F49" s="11">
        <v>2448</v>
      </c>
      <c r="G49" s="12">
        <v>2471</v>
      </c>
      <c r="H49" s="16">
        <v>27851075</v>
      </c>
      <c r="I49" s="19">
        <v>11271.175637393768</v>
      </c>
    </row>
    <row r="50" spans="1:9" ht="12.75">
      <c r="A50" s="4">
        <v>336</v>
      </c>
      <c r="B50" s="5" t="s">
        <v>44</v>
      </c>
      <c r="C50" s="11">
        <v>67</v>
      </c>
      <c r="D50" s="11">
        <v>3650</v>
      </c>
      <c r="E50" s="11">
        <v>3662</v>
      </c>
      <c r="F50" s="11">
        <v>3703</v>
      </c>
      <c r="G50" s="12">
        <v>3671.6666666666665</v>
      </c>
      <c r="H50" s="16">
        <v>35997747</v>
      </c>
      <c r="I50" s="19">
        <v>9804.198002723559</v>
      </c>
    </row>
    <row r="51" spans="1:9" ht="12.75">
      <c r="A51" s="4">
        <v>337</v>
      </c>
      <c r="B51" s="5" t="s">
        <v>45</v>
      </c>
      <c r="C51" s="11">
        <v>82</v>
      </c>
      <c r="D51" s="11">
        <v>1837</v>
      </c>
      <c r="E51" s="11">
        <v>1830</v>
      </c>
      <c r="F51" s="11">
        <v>1847</v>
      </c>
      <c r="G51" s="12">
        <v>1838</v>
      </c>
      <c r="H51" s="16">
        <v>16971053</v>
      </c>
      <c r="I51" s="19">
        <v>9233.43471164309</v>
      </c>
    </row>
    <row r="52" spans="1:9" ht="12.75">
      <c r="A52" s="4">
        <v>339</v>
      </c>
      <c r="B52" s="5" t="s">
        <v>46</v>
      </c>
      <c r="C52" s="11">
        <v>534</v>
      </c>
      <c r="D52" s="11">
        <v>10655</v>
      </c>
      <c r="E52" s="11">
        <v>10661</v>
      </c>
      <c r="F52" s="11">
        <v>10638</v>
      </c>
      <c r="G52" s="12">
        <v>10651.333333333334</v>
      </c>
      <c r="H52" s="16">
        <v>89408339</v>
      </c>
      <c r="I52" s="19">
        <v>8394.098297552731</v>
      </c>
    </row>
    <row r="53" spans="1:9" ht="12.75">
      <c r="A53" s="4"/>
      <c r="B53" s="5"/>
      <c r="C53" s="11"/>
      <c r="D53" s="11"/>
      <c r="E53" s="11"/>
      <c r="F53" s="11"/>
      <c r="G53" s="12"/>
      <c r="H53" s="16"/>
      <c r="I53" s="19"/>
    </row>
    <row r="54" spans="1:9" ht="12.75">
      <c r="A54" s="4" t="s">
        <v>47</v>
      </c>
      <c r="B54" s="5"/>
      <c r="C54" s="10">
        <v>2831</v>
      </c>
      <c r="D54" s="10">
        <v>16018</v>
      </c>
      <c r="E54" s="10">
        <v>15980</v>
      </c>
      <c r="F54" s="10">
        <v>16047</v>
      </c>
      <c r="G54" s="13">
        <v>16015</v>
      </c>
      <c r="H54" s="14">
        <v>203022616</v>
      </c>
      <c r="I54" s="18">
        <v>12677.028785513581</v>
      </c>
    </row>
    <row r="55" spans="1:9" ht="12.75">
      <c r="A55" s="4">
        <v>423</v>
      </c>
      <c r="B55" s="5" t="s">
        <v>48</v>
      </c>
      <c r="C55" s="11">
        <v>1013</v>
      </c>
      <c r="D55" s="11">
        <v>8793</v>
      </c>
      <c r="E55" s="11">
        <v>8760</v>
      </c>
      <c r="F55" s="11">
        <v>8792</v>
      </c>
      <c r="G55" s="12">
        <v>8781.666666666666</v>
      </c>
      <c r="H55" s="16">
        <v>104885583</v>
      </c>
      <c r="I55" s="19">
        <v>11943.698956158665</v>
      </c>
    </row>
    <row r="56" spans="1:9" ht="12.75">
      <c r="A56" s="4">
        <v>424</v>
      </c>
      <c r="B56" s="5" t="s">
        <v>49</v>
      </c>
      <c r="C56" s="11">
        <v>574</v>
      </c>
      <c r="D56" s="11">
        <v>4962</v>
      </c>
      <c r="E56" s="11">
        <v>4948</v>
      </c>
      <c r="F56" s="11">
        <v>4913</v>
      </c>
      <c r="G56" s="12">
        <v>4941</v>
      </c>
      <c r="H56" s="16">
        <v>59973708</v>
      </c>
      <c r="I56" s="19">
        <v>12137.969641772921</v>
      </c>
    </row>
    <row r="57" spans="1:9" ht="12.75">
      <c r="A57" s="4">
        <v>425</v>
      </c>
      <c r="B57" s="5" t="s">
        <v>50</v>
      </c>
      <c r="C57" s="11">
        <v>1244</v>
      </c>
      <c r="D57" s="11">
        <v>2263</v>
      </c>
      <c r="E57" s="11">
        <v>2272</v>
      </c>
      <c r="F57" s="11">
        <v>2342</v>
      </c>
      <c r="G57" s="12">
        <v>2292.3333333333335</v>
      </c>
      <c r="H57" s="16">
        <v>38163325</v>
      </c>
      <c r="I57" s="19">
        <v>16648.24414715719</v>
      </c>
    </row>
    <row r="58" spans="1:9" ht="12.75">
      <c r="A58" s="4"/>
      <c r="B58" s="5"/>
      <c r="C58" s="11"/>
      <c r="D58" s="11"/>
      <c r="E58" s="11"/>
      <c r="F58" s="11"/>
      <c r="G58" s="12"/>
      <c r="H58" s="16"/>
      <c r="I58" s="19"/>
    </row>
    <row r="59" spans="1:9" ht="12.75">
      <c r="A59" s="4" t="s">
        <v>51</v>
      </c>
      <c r="B59" s="5"/>
      <c r="C59" s="10">
        <v>4087</v>
      </c>
      <c r="D59" s="10">
        <v>52286</v>
      </c>
      <c r="E59" s="10">
        <v>51652</v>
      </c>
      <c r="F59" s="10">
        <v>51359</v>
      </c>
      <c r="G59" s="13">
        <v>51765.666666666664</v>
      </c>
      <c r="H59" s="14">
        <v>309736321</v>
      </c>
      <c r="I59" s="18">
        <v>5983.431508657604</v>
      </c>
    </row>
    <row r="60" spans="1:9" ht="12.75">
      <c r="A60" s="4">
        <v>441</v>
      </c>
      <c r="B60" s="5" t="s">
        <v>52</v>
      </c>
      <c r="C60" s="11">
        <v>440</v>
      </c>
      <c r="D60" s="11">
        <v>5825</v>
      </c>
      <c r="E60" s="11">
        <v>5869</v>
      </c>
      <c r="F60" s="11">
        <v>5893</v>
      </c>
      <c r="G60" s="12">
        <v>5862.333333333333</v>
      </c>
      <c r="H60" s="16">
        <v>51935491</v>
      </c>
      <c r="I60" s="19">
        <v>8859.184226985843</v>
      </c>
    </row>
    <row r="61" spans="1:9" ht="12.75">
      <c r="A61" s="4">
        <v>442</v>
      </c>
      <c r="B61" s="5" t="s">
        <v>53</v>
      </c>
      <c r="C61" s="11">
        <v>202</v>
      </c>
      <c r="D61" s="11">
        <v>1737</v>
      </c>
      <c r="E61" s="11">
        <v>1632</v>
      </c>
      <c r="F61" s="11">
        <v>1606</v>
      </c>
      <c r="G61" s="12">
        <v>1658.3333333333333</v>
      </c>
      <c r="H61" s="16">
        <v>10391889</v>
      </c>
      <c r="I61" s="19">
        <v>6266.465728643217</v>
      </c>
    </row>
    <row r="62" spans="1:9" ht="12.75">
      <c r="A62" s="4">
        <v>443</v>
      </c>
      <c r="B62" s="5" t="s">
        <v>54</v>
      </c>
      <c r="C62" s="11">
        <v>203</v>
      </c>
      <c r="D62" s="11">
        <v>1393</v>
      </c>
      <c r="E62" s="11">
        <v>1393</v>
      </c>
      <c r="F62" s="11">
        <v>1360</v>
      </c>
      <c r="G62" s="12">
        <v>1382</v>
      </c>
      <c r="H62" s="16">
        <v>10338663</v>
      </c>
      <c r="I62" s="19">
        <v>7480.942836468886</v>
      </c>
    </row>
    <row r="63" spans="1:9" ht="12.75">
      <c r="A63" s="4">
        <v>444</v>
      </c>
      <c r="B63" s="5" t="s">
        <v>55</v>
      </c>
      <c r="C63" s="11">
        <v>246</v>
      </c>
      <c r="D63" s="11">
        <v>3803</v>
      </c>
      <c r="E63" s="11">
        <v>3740</v>
      </c>
      <c r="F63" s="11">
        <v>3842</v>
      </c>
      <c r="G63" s="12">
        <v>3795</v>
      </c>
      <c r="H63" s="16">
        <v>27436969</v>
      </c>
      <c r="I63" s="19">
        <v>7229.767852437418</v>
      </c>
    </row>
    <row r="64" spans="1:9" ht="12.75">
      <c r="A64" s="4">
        <v>445</v>
      </c>
      <c r="B64" s="5" t="s">
        <v>56</v>
      </c>
      <c r="C64" s="11">
        <v>699</v>
      </c>
      <c r="D64" s="11">
        <v>8910</v>
      </c>
      <c r="E64" s="11">
        <v>8943</v>
      </c>
      <c r="F64" s="11">
        <v>8820</v>
      </c>
      <c r="G64" s="12">
        <v>8891</v>
      </c>
      <c r="H64" s="16">
        <v>41197633</v>
      </c>
      <c r="I64" s="19">
        <v>4633.633224609155</v>
      </c>
    </row>
    <row r="65" spans="1:9" ht="12.75">
      <c r="A65" s="4">
        <v>446</v>
      </c>
      <c r="B65" s="5" t="s">
        <v>57</v>
      </c>
      <c r="C65" s="11">
        <v>285</v>
      </c>
      <c r="D65" s="11">
        <v>5571</v>
      </c>
      <c r="E65" s="11">
        <v>5532</v>
      </c>
      <c r="F65" s="11">
        <v>5407</v>
      </c>
      <c r="G65" s="12">
        <v>5503.333333333333</v>
      </c>
      <c r="H65" s="16">
        <v>43062166</v>
      </c>
      <c r="I65" s="19">
        <v>7824.742459115688</v>
      </c>
    </row>
    <row r="66" spans="1:9" ht="12.75">
      <c r="A66" s="4">
        <v>447</v>
      </c>
      <c r="B66" s="5" t="s">
        <v>58</v>
      </c>
      <c r="C66" s="11">
        <v>310</v>
      </c>
      <c r="D66" s="11">
        <v>2053</v>
      </c>
      <c r="E66" s="11">
        <v>2059</v>
      </c>
      <c r="F66" s="11">
        <v>2025</v>
      </c>
      <c r="G66" s="12">
        <v>2045.6666666666667</v>
      </c>
      <c r="H66" s="16">
        <v>10332520</v>
      </c>
      <c r="I66" s="19">
        <v>5050.930422030307</v>
      </c>
    </row>
    <row r="67" spans="1:9" ht="12.75">
      <c r="A67" s="4">
        <v>448</v>
      </c>
      <c r="B67" s="5" t="s">
        <v>59</v>
      </c>
      <c r="C67" s="11">
        <v>545</v>
      </c>
      <c r="D67" s="11">
        <v>5588</v>
      </c>
      <c r="E67" s="11">
        <v>5344</v>
      </c>
      <c r="F67" s="11">
        <v>5320</v>
      </c>
      <c r="G67" s="12">
        <v>5417.333333333333</v>
      </c>
      <c r="H67" s="16">
        <v>23979572</v>
      </c>
      <c r="I67" s="19">
        <v>4426.453113462959</v>
      </c>
    </row>
    <row r="68" spans="1:9" ht="12.75">
      <c r="A68" s="4">
        <v>451</v>
      </c>
      <c r="B68" s="5" t="s">
        <v>60</v>
      </c>
      <c r="C68" s="11">
        <v>273</v>
      </c>
      <c r="D68" s="11">
        <v>2120</v>
      </c>
      <c r="E68" s="11">
        <v>2073</v>
      </c>
      <c r="F68" s="11">
        <v>2016</v>
      </c>
      <c r="G68" s="12">
        <v>2069.6666666666665</v>
      </c>
      <c r="H68" s="16">
        <v>8269835</v>
      </c>
      <c r="I68" s="19">
        <v>3995.7328072153327</v>
      </c>
    </row>
    <row r="69" spans="1:9" ht="12.75">
      <c r="A69" s="4">
        <v>452</v>
      </c>
      <c r="B69" s="5" t="s">
        <v>61</v>
      </c>
      <c r="C69" s="11">
        <v>155</v>
      </c>
      <c r="D69" s="11">
        <v>9959</v>
      </c>
      <c r="E69" s="11">
        <v>9791</v>
      </c>
      <c r="F69" s="11">
        <v>9861</v>
      </c>
      <c r="G69" s="12">
        <v>9870.333333333334</v>
      </c>
      <c r="H69" s="16">
        <v>49358252</v>
      </c>
      <c r="I69" s="19">
        <v>5000.667184492249</v>
      </c>
    </row>
    <row r="70" spans="1:9" ht="12.75">
      <c r="A70" s="4">
        <v>453</v>
      </c>
      <c r="B70" s="5" t="s">
        <v>62</v>
      </c>
      <c r="C70" s="11">
        <v>519</v>
      </c>
      <c r="D70" s="11">
        <v>2949</v>
      </c>
      <c r="E70" s="11">
        <v>2935</v>
      </c>
      <c r="F70" s="11">
        <v>2935</v>
      </c>
      <c r="G70" s="12">
        <v>2939.6666666666665</v>
      </c>
      <c r="H70" s="16">
        <v>13945751</v>
      </c>
      <c r="I70" s="19">
        <v>4743.990588502098</v>
      </c>
    </row>
    <row r="71" spans="1:9" ht="12.75">
      <c r="A71" s="4">
        <v>454</v>
      </c>
      <c r="B71" s="5" t="s">
        <v>63</v>
      </c>
      <c r="C71" s="11">
        <v>210</v>
      </c>
      <c r="D71" s="11">
        <v>2378</v>
      </c>
      <c r="E71" s="11">
        <v>2341</v>
      </c>
      <c r="F71" s="11">
        <v>2274</v>
      </c>
      <c r="G71" s="12">
        <v>2331</v>
      </c>
      <c r="H71" s="16">
        <v>19487580</v>
      </c>
      <c r="I71" s="19">
        <v>8360.18018018018</v>
      </c>
    </row>
    <row r="72" spans="1:9" ht="12.75">
      <c r="A72" s="4"/>
      <c r="B72" s="5"/>
      <c r="C72" s="11"/>
      <c r="D72" s="11"/>
      <c r="E72" s="11"/>
      <c r="F72" s="11"/>
      <c r="G72" s="12"/>
      <c r="H72" s="16"/>
      <c r="I72" s="19"/>
    </row>
    <row r="73" spans="1:9" ht="12.75">
      <c r="A73" s="7" t="s">
        <v>64</v>
      </c>
      <c r="B73" s="7"/>
      <c r="C73" s="10">
        <v>704</v>
      </c>
      <c r="D73" s="10">
        <v>9253</v>
      </c>
      <c r="E73" s="10">
        <v>9177</v>
      </c>
      <c r="F73" s="10">
        <v>9228</v>
      </c>
      <c r="G73" s="13">
        <v>9219.333333333332</v>
      </c>
      <c r="H73" s="14">
        <v>66833472</v>
      </c>
      <c r="I73" s="18">
        <v>7249.27384481886</v>
      </c>
    </row>
    <row r="74" spans="1:9" ht="12.75">
      <c r="A74" s="4">
        <v>481</v>
      </c>
      <c r="B74" s="5" t="s">
        <v>65</v>
      </c>
      <c r="C74" s="11">
        <v>27</v>
      </c>
      <c r="D74" s="11">
        <v>503</v>
      </c>
      <c r="E74" s="11">
        <v>505</v>
      </c>
      <c r="F74" s="11">
        <v>509</v>
      </c>
      <c r="G74" s="12">
        <v>505.6666666666667</v>
      </c>
      <c r="H74" s="16">
        <v>4741950</v>
      </c>
      <c r="I74" s="19">
        <v>9377.620303230058</v>
      </c>
    </row>
    <row r="75" spans="1:9" ht="12.75">
      <c r="A75" s="4">
        <v>483</v>
      </c>
      <c r="B75" s="5" t="s">
        <v>66</v>
      </c>
      <c r="C75" s="11">
        <v>10</v>
      </c>
      <c r="D75" s="11">
        <v>115</v>
      </c>
      <c r="E75" s="11">
        <v>121</v>
      </c>
      <c r="F75" s="11">
        <v>132</v>
      </c>
      <c r="G75" s="12">
        <v>122.66666666666667</v>
      </c>
      <c r="H75" s="16">
        <v>820319</v>
      </c>
      <c r="I75" s="19">
        <v>6687.383152173913</v>
      </c>
    </row>
    <row r="76" spans="1:9" ht="12.75">
      <c r="A76" s="4">
        <v>484</v>
      </c>
      <c r="B76" s="5" t="s">
        <v>67</v>
      </c>
      <c r="C76" s="11">
        <v>312</v>
      </c>
      <c r="D76" s="11">
        <v>2341</v>
      </c>
      <c r="E76" s="11">
        <v>2312</v>
      </c>
      <c r="F76" s="11">
        <v>2324</v>
      </c>
      <c r="G76" s="12">
        <v>2325.6666666666665</v>
      </c>
      <c r="H76" s="16">
        <v>19880827</v>
      </c>
      <c r="I76" s="19">
        <v>8548.44216712054</v>
      </c>
    </row>
    <row r="77" spans="1:9" ht="12.75">
      <c r="A77" s="4">
        <v>485</v>
      </c>
      <c r="B77" s="5" t="s">
        <v>68</v>
      </c>
      <c r="C77" s="11">
        <v>107</v>
      </c>
      <c r="D77" s="11">
        <v>2221</v>
      </c>
      <c r="E77" s="11">
        <v>2238</v>
      </c>
      <c r="F77" s="11">
        <v>2239</v>
      </c>
      <c r="G77" s="12">
        <v>2232.6666666666665</v>
      </c>
      <c r="H77" s="16">
        <v>10153211</v>
      </c>
      <c r="I77" s="19">
        <v>4547.571364586444</v>
      </c>
    </row>
    <row r="78" spans="1:9" ht="12.75">
      <c r="A78" s="4">
        <v>486</v>
      </c>
      <c r="B78" s="5" t="s">
        <v>69</v>
      </c>
      <c r="C78" s="11">
        <v>4</v>
      </c>
      <c r="D78" s="11">
        <v>40</v>
      </c>
      <c r="E78" s="11">
        <v>38</v>
      </c>
      <c r="F78" s="11">
        <v>39</v>
      </c>
      <c r="G78" s="12">
        <v>39</v>
      </c>
      <c r="H78" s="16">
        <v>627107</v>
      </c>
      <c r="I78" s="19">
        <v>16079.666666666666</v>
      </c>
    </row>
    <row r="79" spans="1:9" ht="12.75">
      <c r="A79" s="4">
        <v>487</v>
      </c>
      <c r="B79" s="5" t="s">
        <v>70</v>
      </c>
      <c r="C79" s="11">
        <v>41</v>
      </c>
      <c r="D79" s="11">
        <v>136</v>
      </c>
      <c r="E79" s="11">
        <v>143</v>
      </c>
      <c r="F79" s="11">
        <v>145</v>
      </c>
      <c r="G79" s="12">
        <v>141.33333333333334</v>
      </c>
      <c r="H79" s="16">
        <v>652365</v>
      </c>
      <c r="I79" s="19">
        <v>4615.790094339623</v>
      </c>
    </row>
    <row r="80" spans="1:9" ht="12.75">
      <c r="A80" s="4">
        <v>488</v>
      </c>
      <c r="B80" s="5" t="s">
        <v>71</v>
      </c>
      <c r="C80" s="11">
        <v>129</v>
      </c>
      <c r="D80" s="11">
        <v>956</v>
      </c>
      <c r="E80" s="11">
        <v>922</v>
      </c>
      <c r="F80" s="11">
        <v>921</v>
      </c>
      <c r="G80" s="12">
        <v>933</v>
      </c>
      <c r="H80" s="16">
        <v>7408506</v>
      </c>
      <c r="I80" s="19">
        <v>7940.520900321543</v>
      </c>
    </row>
    <row r="81" spans="1:9" ht="12.75">
      <c r="A81" s="4">
        <v>492</v>
      </c>
      <c r="B81" s="5" t="s">
        <v>72</v>
      </c>
      <c r="C81" s="11">
        <v>45</v>
      </c>
      <c r="D81" s="11">
        <v>1786</v>
      </c>
      <c r="E81" s="11">
        <v>1794</v>
      </c>
      <c r="F81" s="11">
        <v>1796</v>
      </c>
      <c r="G81" s="12">
        <v>1792</v>
      </c>
      <c r="H81" s="16">
        <v>13284658</v>
      </c>
      <c r="I81" s="19">
        <v>7413.313616071428</v>
      </c>
    </row>
    <row r="82" spans="1:9" ht="12.75">
      <c r="A82" s="4">
        <v>493</v>
      </c>
      <c r="B82" s="5" t="s">
        <v>73</v>
      </c>
      <c r="C82" s="11">
        <v>29</v>
      </c>
      <c r="D82" s="11">
        <v>1155</v>
      </c>
      <c r="E82" s="11">
        <v>1104</v>
      </c>
      <c r="F82" s="11">
        <v>1123</v>
      </c>
      <c r="G82" s="12">
        <v>1127.3333333333333</v>
      </c>
      <c r="H82" s="16">
        <v>9264529</v>
      </c>
      <c r="I82" s="19">
        <v>8218.091957421644</v>
      </c>
    </row>
    <row r="83" spans="1:9" ht="12.75">
      <c r="A83" s="4"/>
      <c r="B83" s="5"/>
      <c r="C83" s="11"/>
      <c r="D83" s="11"/>
      <c r="E83" s="11"/>
      <c r="F83" s="11"/>
      <c r="G83" s="12"/>
      <c r="H83" s="16"/>
      <c r="I83" s="19"/>
    </row>
    <row r="84" spans="1:9" ht="12.75">
      <c r="A84" s="4" t="s">
        <v>74</v>
      </c>
      <c r="B84" s="5"/>
      <c r="C84" s="10">
        <v>620</v>
      </c>
      <c r="D84" s="10">
        <v>11056</v>
      </c>
      <c r="E84" s="10">
        <v>11005</v>
      </c>
      <c r="F84" s="10">
        <v>11035</v>
      </c>
      <c r="G84" s="13">
        <v>11032</v>
      </c>
      <c r="H84" s="14">
        <v>177366738</v>
      </c>
      <c r="I84" s="18">
        <v>16077.478063814358</v>
      </c>
    </row>
    <row r="85" spans="1:9" ht="12.75">
      <c r="A85" s="4">
        <v>511</v>
      </c>
      <c r="B85" s="5" t="s">
        <v>75</v>
      </c>
      <c r="C85" s="11">
        <v>246</v>
      </c>
      <c r="D85" s="11">
        <v>3263</v>
      </c>
      <c r="E85" s="11">
        <v>3259</v>
      </c>
      <c r="F85" s="11">
        <v>3244</v>
      </c>
      <c r="G85" s="12">
        <v>3255.3333333333335</v>
      </c>
      <c r="H85" s="16">
        <v>42513611</v>
      </c>
      <c r="I85" s="19">
        <v>13059.679807495391</v>
      </c>
    </row>
    <row r="86" spans="1:9" ht="12.75">
      <c r="A86" s="4">
        <v>512</v>
      </c>
      <c r="B86" s="5" t="s">
        <v>76</v>
      </c>
      <c r="C86" s="11">
        <v>58</v>
      </c>
      <c r="D86" s="11">
        <v>601</v>
      </c>
      <c r="E86" s="11">
        <v>605</v>
      </c>
      <c r="F86" s="11">
        <v>584</v>
      </c>
      <c r="G86" s="12">
        <v>596.6666666666666</v>
      </c>
      <c r="H86" s="16">
        <v>2646748</v>
      </c>
      <c r="I86" s="19">
        <v>4435.890502793296</v>
      </c>
    </row>
    <row r="87" spans="1:9" ht="12.75">
      <c r="A87" s="4">
        <v>515</v>
      </c>
      <c r="B87" s="5" t="s">
        <v>77</v>
      </c>
      <c r="C87" s="11">
        <v>27</v>
      </c>
      <c r="D87" s="11">
        <v>758</v>
      </c>
      <c r="E87" s="11">
        <v>729</v>
      </c>
      <c r="F87" s="11">
        <v>749</v>
      </c>
      <c r="G87" s="12">
        <v>745.3333333333334</v>
      </c>
      <c r="H87" s="16">
        <v>10163502</v>
      </c>
      <c r="I87" s="19">
        <v>13636.183363148479</v>
      </c>
    </row>
    <row r="88" spans="1:9" ht="12.75">
      <c r="A88" s="4">
        <v>516</v>
      </c>
      <c r="B88" s="5" t="s">
        <v>78</v>
      </c>
      <c r="C88" s="11">
        <v>14</v>
      </c>
      <c r="D88" s="11">
        <v>20</v>
      </c>
      <c r="E88" s="11">
        <v>22</v>
      </c>
      <c r="F88" s="11">
        <v>23</v>
      </c>
      <c r="G88" s="12">
        <v>21.666666666666668</v>
      </c>
      <c r="H88" s="16">
        <v>154821</v>
      </c>
      <c r="I88" s="19">
        <v>7145.584615384615</v>
      </c>
    </row>
    <row r="89" spans="1:9" ht="12.75">
      <c r="A89" s="4">
        <v>517</v>
      </c>
      <c r="B89" s="5" t="s">
        <v>79</v>
      </c>
      <c r="C89" s="11">
        <v>123</v>
      </c>
      <c r="D89" s="11">
        <v>2691</v>
      </c>
      <c r="E89" s="11">
        <v>2657</v>
      </c>
      <c r="F89" s="11">
        <v>2727</v>
      </c>
      <c r="G89" s="12">
        <v>2691.6666666666665</v>
      </c>
      <c r="H89" s="16">
        <v>42226068</v>
      </c>
      <c r="I89" s="19">
        <v>15687.703281733748</v>
      </c>
    </row>
    <row r="90" spans="1:9" ht="12.75">
      <c r="A90" s="4">
        <v>518</v>
      </c>
      <c r="B90" s="5" t="s">
        <v>80</v>
      </c>
      <c r="C90" s="11">
        <v>106</v>
      </c>
      <c r="D90" s="11">
        <v>3150</v>
      </c>
      <c r="E90" s="11">
        <v>3150</v>
      </c>
      <c r="F90" s="11">
        <v>3127</v>
      </c>
      <c r="G90" s="12">
        <v>3142.3333333333335</v>
      </c>
      <c r="H90" s="16">
        <v>76507248</v>
      </c>
      <c r="I90" s="19">
        <v>24347.27315158587</v>
      </c>
    </row>
    <row r="91" spans="1:9" ht="12.75">
      <c r="A91" s="4">
        <v>519</v>
      </c>
      <c r="B91" s="5" t="s">
        <v>81</v>
      </c>
      <c r="C91" s="11">
        <v>46</v>
      </c>
      <c r="D91" s="11">
        <v>573</v>
      </c>
      <c r="E91" s="11">
        <v>583</v>
      </c>
      <c r="F91" s="11">
        <v>581</v>
      </c>
      <c r="G91" s="12">
        <v>579</v>
      </c>
      <c r="H91" s="16">
        <v>3154740</v>
      </c>
      <c r="I91" s="19">
        <v>5448.60103626943</v>
      </c>
    </row>
    <row r="92" spans="1:9" ht="12.75">
      <c r="A92" s="4"/>
      <c r="B92" s="5"/>
      <c r="C92" s="11"/>
      <c r="D92" s="11"/>
      <c r="E92" s="11"/>
      <c r="F92" s="11"/>
      <c r="G92" s="12"/>
      <c r="H92" s="16"/>
      <c r="I92" s="19"/>
    </row>
    <row r="93" spans="1:9" ht="12.75">
      <c r="A93" s="4" t="s">
        <v>82</v>
      </c>
      <c r="B93" s="5"/>
      <c r="C93" s="10">
        <v>1564</v>
      </c>
      <c r="D93" s="10">
        <v>25547</v>
      </c>
      <c r="E93" s="10">
        <v>25834</v>
      </c>
      <c r="F93" s="10">
        <v>25755</v>
      </c>
      <c r="G93" s="13">
        <v>25712</v>
      </c>
      <c r="H93" s="14">
        <v>399694683</v>
      </c>
      <c r="I93" s="18">
        <v>15545.063900124456</v>
      </c>
    </row>
    <row r="94" spans="1:9" ht="12.75">
      <c r="A94" s="4">
        <v>521</v>
      </c>
      <c r="B94" s="5" t="s">
        <v>83</v>
      </c>
      <c r="C94" s="11">
        <v>0</v>
      </c>
      <c r="D94" s="11">
        <v>0</v>
      </c>
      <c r="E94" s="11">
        <v>0</v>
      </c>
      <c r="F94" s="11">
        <v>0</v>
      </c>
      <c r="G94" s="12">
        <v>0</v>
      </c>
      <c r="H94" s="16">
        <v>0</v>
      </c>
      <c r="I94" s="19">
        <v>0</v>
      </c>
    </row>
    <row r="95" spans="1:9" ht="12.75">
      <c r="A95" s="4">
        <v>522</v>
      </c>
      <c r="B95" s="5" t="s">
        <v>84</v>
      </c>
      <c r="C95" s="11">
        <v>686</v>
      </c>
      <c r="D95" s="11">
        <v>12605</v>
      </c>
      <c r="E95" s="11">
        <v>12699</v>
      </c>
      <c r="F95" s="11">
        <v>12635</v>
      </c>
      <c r="G95" s="12">
        <v>12646.333333333334</v>
      </c>
      <c r="H95" s="16">
        <v>180758959</v>
      </c>
      <c r="I95" s="19">
        <v>14293.388781992144</v>
      </c>
    </row>
    <row r="96" spans="1:9" ht="12.75">
      <c r="A96" s="4">
        <v>523</v>
      </c>
      <c r="B96" s="5" t="s">
        <v>85</v>
      </c>
      <c r="C96" s="11">
        <v>206</v>
      </c>
      <c r="D96" s="11">
        <v>3695</v>
      </c>
      <c r="E96" s="11">
        <v>3744</v>
      </c>
      <c r="F96" s="11">
        <v>3737</v>
      </c>
      <c r="G96" s="12">
        <v>3725.3333333333335</v>
      </c>
      <c r="H96" s="16">
        <v>90696108</v>
      </c>
      <c r="I96" s="19">
        <v>24345.769863994272</v>
      </c>
    </row>
    <row r="97" spans="1:9" ht="12.75">
      <c r="A97" s="4">
        <v>524</v>
      </c>
      <c r="B97" s="5" t="s">
        <v>86</v>
      </c>
      <c r="C97" s="11">
        <v>653</v>
      </c>
      <c r="D97" s="11">
        <v>9157</v>
      </c>
      <c r="E97" s="11">
        <v>9304</v>
      </c>
      <c r="F97" s="11">
        <v>9257</v>
      </c>
      <c r="G97" s="12">
        <v>9239.333333333334</v>
      </c>
      <c r="H97" s="16">
        <v>126989513</v>
      </c>
      <c r="I97" s="19">
        <v>13744.445450609712</v>
      </c>
    </row>
    <row r="98" spans="1:9" ht="12.75">
      <c r="A98" s="4">
        <v>525</v>
      </c>
      <c r="B98" s="5" t="s">
        <v>87</v>
      </c>
      <c r="C98" s="11">
        <v>19</v>
      </c>
      <c r="D98" s="11">
        <v>90</v>
      </c>
      <c r="E98" s="11">
        <v>87</v>
      </c>
      <c r="F98" s="11">
        <v>126</v>
      </c>
      <c r="G98" s="12">
        <v>101</v>
      </c>
      <c r="H98" s="16">
        <v>1250103</v>
      </c>
      <c r="I98" s="19">
        <v>12377.257425742575</v>
      </c>
    </row>
    <row r="99" spans="1:9" ht="12.75">
      <c r="A99" s="4"/>
      <c r="B99" s="5"/>
      <c r="C99" s="11"/>
      <c r="D99" s="11"/>
      <c r="E99" s="11"/>
      <c r="F99" s="11"/>
      <c r="G99" s="12"/>
      <c r="H99" s="16"/>
      <c r="I99" s="19"/>
    </row>
    <row r="100" spans="1:9" ht="12.75">
      <c r="A100" s="4" t="s">
        <v>88</v>
      </c>
      <c r="B100" s="5"/>
      <c r="C100" s="10">
        <v>1094</v>
      </c>
      <c r="D100" s="10">
        <v>6250</v>
      </c>
      <c r="E100" s="10">
        <v>6199</v>
      </c>
      <c r="F100" s="10">
        <v>6220</v>
      </c>
      <c r="G100" s="13">
        <v>6223</v>
      </c>
      <c r="H100" s="14">
        <v>49841113</v>
      </c>
      <c r="I100" s="18">
        <v>8009.177727784027</v>
      </c>
    </row>
    <row r="101" spans="1:9" ht="12.75">
      <c r="A101" s="4">
        <v>531</v>
      </c>
      <c r="B101" s="5" t="s">
        <v>89</v>
      </c>
      <c r="C101" s="11">
        <v>832</v>
      </c>
      <c r="D101" s="11">
        <v>4203</v>
      </c>
      <c r="E101" s="11">
        <v>4178</v>
      </c>
      <c r="F101" s="11">
        <v>4208</v>
      </c>
      <c r="G101" s="12">
        <v>4196.333333333333</v>
      </c>
      <c r="H101" s="16">
        <v>36085135</v>
      </c>
      <c r="I101" s="19">
        <v>8599.20605290333</v>
      </c>
    </row>
    <row r="102" spans="1:9" ht="12.75">
      <c r="A102" s="4">
        <v>532</v>
      </c>
      <c r="B102" s="5" t="s">
        <v>90</v>
      </c>
      <c r="C102" s="11">
        <v>256</v>
      </c>
      <c r="D102" s="11">
        <v>2003</v>
      </c>
      <c r="E102" s="11">
        <v>1977</v>
      </c>
      <c r="F102" s="11">
        <v>1968</v>
      </c>
      <c r="G102" s="12">
        <v>1982.6666666666667</v>
      </c>
      <c r="H102" s="16">
        <v>12770316</v>
      </c>
      <c r="I102" s="19">
        <v>6440.979825151311</v>
      </c>
    </row>
    <row r="103" spans="1:9" ht="12.75">
      <c r="A103" s="4">
        <v>533</v>
      </c>
      <c r="B103" s="5" t="s">
        <v>91</v>
      </c>
      <c r="C103" s="11">
        <v>6</v>
      </c>
      <c r="D103" s="11">
        <v>44</v>
      </c>
      <c r="E103" s="11">
        <v>44</v>
      </c>
      <c r="F103" s="11">
        <v>44</v>
      </c>
      <c r="G103" s="12">
        <v>44</v>
      </c>
      <c r="H103" s="16">
        <v>985662</v>
      </c>
      <c r="I103" s="19">
        <v>22401.409090909092</v>
      </c>
    </row>
    <row r="104" spans="1:9" ht="12.75">
      <c r="A104" s="4"/>
      <c r="B104" s="5"/>
      <c r="C104" s="11"/>
      <c r="D104" s="11"/>
      <c r="E104" s="11"/>
      <c r="F104" s="11"/>
      <c r="G104" s="12"/>
      <c r="H104" s="16"/>
      <c r="I104" s="19"/>
    </row>
    <row r="105" spans="1:9" ht="12.75">
      <c r="A105" s="4" t="s">
        <v>92</v>
      </c>
      <c r="B105" s="5"/>
      <c r="C105" s="10">
        <v>3613</v>
      </c>
      <c r="D105" s="10">
        <v>19539</v>
      </c>
      <c r="E105" s="10">
        <v>19590</v>
      </c>
      <c r="F105" s="10">
        <v>19669</v>
      </c>
      <c r="G105" s="13">
        <v>19599.333333333332</v>
      </c>
      <c r="H105" s="14">
        <v>243766607</v>
      </c>
      <c r="I105" s="18">
        <v>12437.494829756115</v>
      </c>
    </row>
    <row r="106" spans="1:9" ht="12.75">
      <c r="A106" s="4">
        <v>541</v>
      </c>
      <c r="B106" s="5" t="s">
        <v>93</v>
      </c>
      <c r="C106" s="11">
        <v>3613</v>
      </c>
      <c r="D106" s="11">
        <v>19539</v>
      </c>
      <c r="E106" s="11">
        <v>19590</v>
      </c>
      <c r="F106" s="11">
        <v>19669</v>
      </c>
      <c r="G106" s="12">
        <v>19599.333333333332</v>
      </c>
      <c r="H106" s="16">
        <v>243766607</v>
      </c>
      <c r="I106" s="19">
        <v>12437.494829756115</v>
      </c>
    </row>
    <row r="107" spans="1:9" ht="12.75">
      <c r="A107" s="4"/>
      <c r="B107" s="5"/>
      <c r="C107" s="11"/>
      <c r="D107" s="11"/>
      <c r="E107" s="11"/>
      <c r="F107" s="11"/>
      <c r="G107" s="12"/>
      <c r="H107" s="16"/>
      <c r="I107" s="16"/>
    </row>
    <row r="108" spans="1:9" ht="12.75">
      <c r="A108" s="4" t="s">
        <v>94</v>
      </c>
      <c r="B108" s="5"/>
      <c r="C108" s="10">
        <v>158</v>
      </c>
      <c r="D108" s="10">
        <v>8288</v>
      </c>
      <c r="E108" s="10">
        <v>8312</v>
      </c>
      <c r="F108" s="10">
        <v>8307</v>
      </c>
      <c r="G108" s="13">
        <v>8302.333333333334</v>
      </c>
      <c r="H108" s="14">
        <v>216526891</v>
      </c>
      <c r="I108" s="18">
        <v>26080.245433010798</v>
      </c>
    </row>
    <row r="109" spans="1:9" ht="12.75">
      <c r="A109" s="4">
        <v>551</v>
      </c>
      <c r="B109" s="5" t="s">
        <v>95</v>
      </c>
      <c r="C109" s="11">
        <v>158</v>
      </c>
      <c r="D109" s="11">
        <v>8288</v>
      </c>
      <c r="E109" s="11">
        <v>8312</v>
      </c>
      <c r="F109" s="11">
        <v>8307</v>
      </c>
      <c r="G109" s="12">
        <v>8302.333333333334</v>
      </c>
      <c r="H109" s="16">
        <v>216526891</v>
      </c>
      <c r="I109" s="19">
        <v>26080.245433010798</v>
      </c>
    </row>
    <row r="110" spans="1:9" ht="12.75">
      <c r="A110" s="4"/>
      <c r="B110" s="5"/>
      <c r="C110" s="11"/>
      <c r="D110" s="11"/>
      <c r="E110" s="11"/>
      <c r="F110" s="11"/>
      <c r="G110" s="12"/>
      <c r="H110" s="16"/>
      <c r="I110" s="19"/>
    </row>
    <row r="111" spans="1:9" ht="12.75">
      <c r="A111" s="4" t="s">
        <v>96</v>
      </c>
      <c r="B111" s="5"/>
      <c r="C111" s="10">
        <v>2104</v>
      </c>
      <c r="D111" s="10">
        <v>21878</v>
      </c>
      <c r="E111" s="10">
        <v>22130</v>
      </c>
      <c r="F111" s="10">
        <v>22467</v>
      </c>
      <c r="G111" s="13">
        <v>22158.333333333332</v>
      </c>
      <c r="H111" s="14">
        <v>128487851</v>
      </c>
      <c r="I111" s="18">
        <v>5798.624339977436</v>
      </c>
    </row>
    <row r="112" spans="1:9" ht="12.75">
      <c r="A112" s="4">
        <v>561</v>
      </c>
      <c r="B112" s="5" t="s">
        <v>97</v>
      </c>
      <c r="C112" s="11">
        <v>1964</v>
      </c>
      <c r="D112" s="11">
        <v>20615</v>
      </c>
      <c r="E112" s="11">
        <v>20871</v>
      </c>
      <c r="F112" s="11">
        <v>21202</v>
      </c>
      <c r="G112" s="12">
        <v>20896</v>
      </c>
      <c r="H112" s="16">
        <v>116294462</v>
      </c>
      <c r="I112" s="19">
        <v>5565.393472434916</v>
      </c>
    </row>
    <row r="113" spans="1:9" ht="12.75">
      <c r="A113" s="4">
        <v>562</v>
      </c>
      <c r="B113" s="5" t="s">
        <v>98</v>
      </c>
      <c r="C113" s="11">
        <v>140</v>
      </c>
      <c r="D113" s="11">
        <v>1263</v>
      </c>
      <c r="E113" s="11">
        <v>1259</v>
      </c>
      <c r="F113" s="11">
        <v>1265</v>
      </c>
      <c r="G113" s="12">
        <v>1262.3333333333333</v>
      </c>
      <c r="H113" s="16">
        <v>12193389</v>
      </c>
      <c r="I113" s="19">
        <v>9659.405069976236</v>
      </c>
    </row>
    <row r="114" spans="1:9" ht="12.75">
      <c r="A114" s="4"/>
      <c r="B114" s="5"/>
      <c r="C114" s="11"/>
      <c r="D114" s="11"/>
      <c r="E114" s="11"/>
      <c r="F114" s="11"/>
      <c r="G114" s="12"/>
      <c r="H114" s="16"/>
      <c r="I114" s="19"/>
    </row>
    <row r="115" spans="1:9" ht="12.75">
      <c r="A115" s="4" t="s">
        <v>99</v>
      </c>
      <c r="B115" s="5"/>
      <c r="C115" s="10">
        <v>425</v>
      </c>
      <c r="D115" s="10">
        <v>16737</v>
      </c>
      <c r="E115" s="10">
        <v>16990</v>
      </c>
      <c r="F115" s="10">
        <v>17038</v>
      </c>
      <c r="G115" s="13">
        <v>16921.666666666668</v>
      </c>
      <c r="H115" s="14">
        <v>153337233</v>
      </c>
      <c r="I115" s="18">
        <v>9061.591628090218</v>
      </c>
    </row>
    <row r="116" spans="1:9" ht="12.75">
      <c r="A116" s="4">
        <v>611</v>
      </c>
      <c r="B116" s="5" t="s">
        <v>100</v>
      </c>
      <c r="C116" s="11">
        <v>425</v>
      </c>
      <c r="D116" s="11">
        <v>16737</v>
      </c>
      <c r="E116" s="11">
        <v>16990</v>
      </c>
      <c r="F116" s="11">
        <v>17038</v>
      </c>
      <c r="G116" s="12">
        <v>16921.666666666668</v>
      </c>
      <c r="H116" s="16">
        <v>153337233</v>
      </c>
      <c r="I116" s="19">
        <v>9061.591628090218</v>
      </c>
    </row>
    <row r="117" spans="1:9" ht="12.75">
      <c r="A117" s="4"/>
      <c r="B117" s="5"/>
      <c r="C117" s="11"/>
      <c r="D117" s="11"/>
      <c r="E117" s="11"/>
      <c r="F117" s="11"/>
      <c r="G117" s="12"/>
      <c r="H117" s="16"/>
      <c r="I117" s="19"/>
    </row>
    <row r="118" spans="1:9" ht="12.75">
      <c r="A118" s="4" t="s">
        <v>101</v>
      </c>
      <c r="B118" s="5"/>
      <c r="C118" s="10">
        <v>2872</v>
      </c>
      <c r="D118" s="10">
        <v>70455</v>
      </c>
      <c r="E118" s="10">
        <v>70469</v>
      </c>
      <c r="F118" s="10">
        <v>70712</v>
      </c>
      <c r="G118" s="13">
        <v>70545.33333333333</v>
      </c>
      <c r="H118" s="14">
        <v>586586608</v>
      </c>
      <c r="I118" s="18">
        <v>8315.030637509686</v>
      </c>
    </row>
    <row r="119" spans="1:9" ht="12.75">
      <c r="A119" s="4">
        <v>621</v>
      </c>
      <c r="B119" s="5" t="s">
        <v>102</v>
      </c>
      <c r="C119" s="11">
        <v>1870</v>
      </c>
      <c r="D119" s="11">
        <v>20219</v>
      </c>
      <c r="E119" s="11">
        <v>20214</v>
      </c>
      <c r="F119" s="11">
        <v>20296</v>
      </c>
      <c r="G119" s="12">
        <v>20243</v>
      </c>
      <c r="H119" s="16">
        <v>196693530</v>
      </c>
      <c r="I119" s="19">
        <v>9716.619572197797</v>
      </c>
    </row>
    <row r="120" spans="1:9" ht="12.75">
      <c r="A120" s="4">
        <v>622</v>
      </c>
      <c r="B120" s="5" t="s">
        <v>103</v>
      </c>
      <c r="C120" s="11">
        <v>23</v>
      </c>
      <c r="D120" s="11">
        <v>22440</v>
      </c>
      <c r="E120" s="11">
        <v>22455</v>
      </c>
      <c r="F120" s="11">
        <v>22533</v>
      </c>
      <c r="G120" s="12">
        <v>22476</v>
      </c>
      <c r="H120" s="16">
        <v>233733911</v>
      </c>
      <c r="I120" s="19">
        <v>10399.266373020111</v>
      </c>
    </row>
    <row r="121" spans="1:9" ht="12.75">
      <c r="A121" s="4">
        <v>623</v>
      </c>
      <c r="B121" s="5" t="s">
        <v>104</v>
      </c>
      <c r="C121" s="11">
        <v>432</v>
      </c>
      <c r="D121" s="11">
        <v>17644</v>
      </c>
      <c r="E121" s="11">
        <v>17596</v>
      </c>
      <c r="F121" s="11">
        <v>17648</v>
      </c>
      <c r="G121" s="12">
        <v>17629.333333333332</v>
      </c>
      <c r="H121" s="16">
        <v>104863816</v>
      </c>
      <c r="I121" s="19">
        <v>5948.257600968084</v>
      </c>
    </row>
    <row r="122" spans="1:9" ht="12.75">
      <c r="A122" s="4">
        <v>624</v>
      </c>
      <c r="B122" s="5" t="s">
        <v>105</v>
      </c>
      <c r="C122" s="11">
        <v>547</v>
      </c>
      <c r="D122" s="11">
        <v>10152</v>
      </c>
      <c r="E122" s="11">
        <v>10204</v>
      </c>
      <c r="F122" s="11">
        <v>10235</v>
      </c>
      <c r="G122" s="12">
        <v>10197</v>
      </c>
      <c r="H122" s="16">
        <v>51295351</v>
      </c>
      <c r="I122" s="19">
        <v>5030.435520251054</v>
      </c>
    </row>
    <row r="123" spans="1:9" ht="12.75">
      <c r="A123" s="4"/>
      <c r="B123" s="5"/>
      <c r="C123" s="11"/>
      <c r="D123" s="11"/>
      <c r="E123" s="11"/>
      <c r="F123" s="11"/>
      <c r="G123" s="12"/>
      <c r="H123" s="16"/>
      <c r="I123" s="19"/>
    </row>
    <row r="124" spans="1:9" ht="12.75">
      <c r="A124" s="4" t="s">
        <v>106</v>
      </c>
      <c r="B124" s="5"/>
      <c r="C124" s="10">
        <v>524</v>
      </c>
      <c r="D124" s="10">
        <v>5512</v>
      </c>
      <c r="E124" s="10">
        <v>5678</v>
      </c>
      <c r="F124" s="10">
        <v>5839</v>
      </c>
      <c r="G124" s="13">
        <v>5676.333333333333</v>
      </c>
      <c r="H124" s="14">
        <v>27725984</v>
      </c>
      <c r="I124" s="18">
        <v>4884.488343414176</v>
      </c>
    </row>
    <row r="125" spans="1:9" ht="12.75">
      <c r="A125" s="4">
        <v>711</v>
      </c>
      <c r="B125" s="5" t="s">
        <v>107</v>
      </c>
      <c r="C125" s="11">
        <v>139</v>
      </c>
      <c r="D125" s="11">
        <v>1000</v>
      </c>
      <c r="E125" s="11">
        <v>1009</v>
      </c>
      <c r="F125" s="11">
        <v>994</v>
      </c>
      <c r="G125" s="12">
        <v>1001</v>
      </c>
      <c r="H125" s="16">
        <v>4978819</v>
      </c>
      <c r="I125" s="19">
        <v>4973.845154845155</v>
      </c>
    </row>
    <row r="126" spans="1:9" ht="12.75">
      <c r="A126" s="4">
        <v>712</v>
      </c>
      <c r="B126" s="5" t="s">
        <v>108</v>
      </c>
      <c r="C126" s="11">
        <v>34</v>
      </c>
      <c r="D126" s="11">
        <v>570</v>
      </c>
      <c r="E126" s="11">
        <v>586</v>
      </c>
      <c r="F126" s="11">
        <v>592</v>
      </c>
      <c r="G126" s="12">
        <v>582.6666666666666</v>
      </c>
      <c r="H126" s="16">
        <v>2988414</v>
      </c>
      <c r="I126" s="19">
        <v>5128.8569794050345</v>
      </c>
    </row>
    <row r="127" spans="1:9" ht="12.75">
      <c r="A127" s="4">
        <v>713</v>
      </c>
      <c r="B127" s="5" t="s">
        <v>109</v>
      </c>
      <c r="C127" s="11">
        <v>351</v>
      </c>
      <c r="D127" s="11">
        <v>3942</v>
      </c>
      <c r="E127" s="11">
        <v>4083</v>
      </c>
      <c r="F127" s="11">
        <v>4253</v>
      </c>
      <c r="G127" s="12">
        <v>4092.6666666666665</v>
      </c>
      <c r="H127" s="16">
        <v>19758751</v>
      </c>
      <c r="I127" s="19">
        <v>4827.842726828474</v>
      </c>
    </row>
    <row r="128" spans="1:9" ht="12.75">
      <c r="A128" s="4"/>
      <c r="B128" s="5"/>
      <c r="C128" s="11"/>
      <c r="D128" s="11"/>
      <c r="E128" s="11"/>
      <c r="F128" s="11"/>
      <c r="G128" s="12"/>
      <c r="H128" s="16"/>
      <c r="I128" s="19"/>
    </row>
    <row r="129" spans="1:9" ht="12.75">
      <c r="A129" s="4" t="s">
        <v>110</v>
      </c>
      <c r="B129" s="5"/>
      <c r="C129" s="10">
        <v>2777</v>
      </c>
      <c r="D129" s="10">
        <v>37650</v>
      </c>
      <c r="E129" s="10">
        <v>37962</v>
      </c>
      <c r="F129" s="10">
        <v>38075</v>
      </c>
      <c r="G129" s="13">
        <v>37895.66666666667</v>
      </c>
      <c r="H129" s="14">
        <v>127982915</v>
      </c>
      <c r="I129" s="18">
        <v>3377.2440560486243</v>
      </c>
    </row>
    <row r="130" spans="1:9" ht="12.75">
      <c r="A130" s="4">
        <v>721</v>
      </c>
      <c r="B130" s="5" t="s">
        <v>111</v>
      </c>
      <c r="C130" s="11">
        <v>208</v>
      </c>
      <c r="D130" s="11">
        <v>3062</v>
      </c>
      <c r="E130" s="11">
        <v>3062</v>
      </c>
      <c r="F130" s="11">
        <v>3063</v>
      </c>
      <c r="G130" s="12">
        <v>3062.3333333333335</v>
      </c>
      <c r="H130" s="16">
        <v>15706171</v>
      </c>
      <c r="I130" s="19">
        <v>5128.824752367475</v>
      </c>
    </row>
    <row r="131" spans="1:9" ht="12.75">
      <c r="A131" s="4">
        <v>722</v>
      </c>
      <c r="B131" s="5" t="s">
        <v>112</v>
      </c>
      <c r="C131" s="11">
        <v>2569</v>
      </c>
      <c r="D131" s="11">
        <v>34588</v>
      </c>
      <c r="E131" s="11">
        <v>34900</v>
      </c>
      <c r="F131" s="11">
        <v>35012</v>
      </c>
      <c r="G131" s="12">
        <v>34833.333333333336</v>
      </c>
      <c r="H131" s="16">
        <v>112276744</v>
      </c>
      <c r="I131" s="19">
        <v>3223.25580861244</v>
      </c>
    </row>
    <row r="132" spans="1:9" ht="12.75">
      <c r="A132" s="4"/>
      <c r="B132" s="5"/>
      <c r="C132" s="11"/>
      <c r="D132" s="11"/>
      <c r="E132" s="11"/>
      <c r="F132" s="11"/>
      <c r="G132" s="12"/>
      <c r="H132" s="16"/>
      <c r="I132" s="19"/>
    </row>
    <row r="133" spans="1:9" ht="12.75">
      <c r="A133" s="4" t="s">
        <v>113</v>
      </c>
      <c r="B133" s="5"/>
      <c r="C133" s="10">
        <v>3238</v>
      </c>
      <c r="D133" s="10">
        <v>17269</v>
      </c>
      <c r="E133" s="10">
        <v>17352</v>
      </c>
      <c r="F133" s="10">
        <v>17428</v>
      </c>
      <c r="G133" s="13">
        <v>17349.666666666668</v>
      </c>
      <c r="H133" s="14">
        <v>98636251</v>
      </c>
      <c r="I133" s="18">
        <v>5685.195738630905</v>
      </c>
    </row>
    <row r="134" spans="1:9" ht="12.75">
      <c r="A134" s="4">
        <v>811</v>
      </c>
      <c r="B134" s="5" t="s">
        <v>114</v>
      </c>
      <c r="C134" s="11">
        <v>1030</v>
      </c>
      <c r="D134" s="11">
        <v>4052</v>
      </c>
      <c r="E134" s="11">
        <v>4093</v>
      </c>
      <c r="F134" s="11">
        <v>4148</v>
      </c>
      <c r="G134" s="12">
        <v>4097.666666666667</v>
      </c>
      <c r="H134" s="16">
        <v>31379888</v>
      </c>
      <c r="I134" s="19">
        <v>7657.989424875945</v>
      </c>
    </row>
    <row r="135" spans="1:9" ht="12.75">
      <c r="A135" s="4">
        <v>812</v>
      </c>
      <c r="B135" s="5" t="s">
        <v>115</v>
      </c>
      <c r="C135" s="11">
        <v>952</v>
      </c>
      <c r="D135" s="11">
        <v>4982</v>
      </c>
      <c r="E135" s="11">
        <v>5002</v>
      </c>
      <c r="F135" s="11">
        <v>4996</v>
      </c>
      <c r="G135" s="12">
        <v>4993.333333333333</v>
      </c>
      <c r="H135" s="16">
        <v>23812372</v>
      </c>
      <c r="I135" s="19">
        <v>4768.832843791723</v>
      </c>
    </row>
    <row r="136" spans="1:9" ht="12.75">
      <c r="A136" s="4">
        <v>813</v>
      </c>
      <c r="B136" s="5" t="s">
        <v>116</v>
      </c>
      <c r="C136" s="11">
        <v>838</v>
      </c>
      <c r="D136" s="11">
        <v>7680</v>
      </c>
      <c r="E136" s="11">
        <v>7701</v>
      </c>
      <c r="F136" s="11">
        <v>7722</v>
      </c>
      <c r="G136" s="12">
        <v>7701</v>
      </c>
      <c r="H136" s="16">
        <v>40680065</v>
      </c>
      <c r="I136" s="19">
        <v>5282.439293598234</v>
      </c>
    </row>
    <row r="137" spans="1:9" ht="12.75">
      <c r="A137" s="4">
        <v>814</v>
      </c>
      <c r="B137" s="5" t="s">
        <v>117</v>
      </c>
      <c r="C137" s="11">
        <v>418</v>
      </c>
      <c r="D137" s="11">
        <v>555</v>
      </c>
      <c r="E137" s="11">
        <v>556</v>
      </c>
      <c r="F137" s="11">
        <v>562</v>
      </c>
      <c r="G137" s="12">
        <v>557.6666666666666</v>
      </c>
      <c r="H137" s="16">
        <v>2763926</v>
      </c>
      <c r="I137" s="19">
        <v>4956.233114166169</v>
      </c>
    </row>
    <row r="138" spans="1:9" ht="12.75">
      <c r="A138" s="4"/>
      <c r="B138" s="4"/>
      <c r="C138" s="11"/>
      <c r="D138" s="11"/>
      <c r="E138" s="11"/>
      <c r="F138" s="11"/>
      <c r="G138" s="12"/>
      <c r="H138" s="16"/>
      <c r="I138" s="19"/>
    </row>
    <row r="139" spans="1:9" ht="12.75">
      <c r="A139" s="4">
        <v>999</v>
      </c>
      <c r="B139" s="4" t="s">
        <v>118</v>
      </c>
      <c r="C139" s="10">
        <v>1197</v>
      </c>
      <c r="D139" s="10">
        <v>1098</v>
      </c>
      <c r="E139" s="10">
        <v>1212</v>
      </c>
      <c r="F139" s="10">
        <v>1367</v>
      </c>
      <c r="G139" s="13">
        <v>1226</v>
      </c>
      <c r="H139" s="14">
        <v>13564629</v>
      </c>
      <c r="I139" s="18">
        <v>11067</v>
      </c>
    </row>
    <row r="140" spans="1:9" ht="12.75">
      <c r="A140" s="4"/>
      <c r="B140" s="5"/>
      <c r="C140" s="11"/>
      <c r="D140" s="11"/>
      <c r="E140" s="11"/>
      <c r="F140" s="11"/>
      <c r="G140" s="12"/>
      <c r="H140" s="16"/>
      <c r="I140" s="19"/>
    </row>
    <row r="141" spans="1:9" ht="12.75">
      <c r="A141" s="4" t="s">
        <v>119</v>
      </c>
      <c r="B141" s="5"/>
      <c r="C141" s="10">
        <v>682</v>
      </c>
      <c r="D141" s="10">
        <v>66150</v>
      </c>
      <c r="E141" s="10">
        <v>66290</v>
      </c>
      <c r="F141" s="10">
        <v>66823</v>
      </c>
      <c r="G141" s="13">
        <v>66421</v>
      </c>
      <c r="H141" s="14">
        <v>789243708</v>
      </c>
      <c r="I141" s="18">
        <v>11882.442420318876</v>
      </c>
    </row>
    <row r="142" spans="1:9" ht="12.75">
      <c r="A142" s="5"/>
      <c r="B142" s="4" t="s">
        <v>120</v>
      </c>
      <c r="C142" s="11">
        <v>148</v>
      </c>
      <c r="D142" s="11">
        <v>10050</v>
      </c>
      <c r="E142" s="11">
        <v>10010</v>
      </c>
      <c r="F142" s="11">
        <v>10026</v>
      </c>
      <c r="G142" s="12">
        <v>10028.666666666666</v>
      </c>
      <c r="H142" s="16">
        <v>160955859</v>
      </c>
      <c r="I142" s="19">
        <v>16049.577112278137</v>
      </c>
    </row>
    <row r="143" spans="1:9" ht="12.75">
      <c r="A143" s="5"/>
      <c r="B143" s="4" t="s">
        <v>121</v>
      </c>
      <c r="C143" s="11">
        <v>107</v>
      </c>
      <c r="D143" s="11">
        <v>17713</v>
      </c>
      <c r="E143" s="11">
        <v>17679</v>
      </c>
      <c r="F143" s="11">
        <v>17707</v>
      </c>
      <c r="G143" s="12">
        <v>17699.666666666668</v>
      </c>
      <c r="H143" s="16">
        <v>216237308</v>
      </c>
      <c r="I143" s="19">
        <v>12217.027137987532</v>
      </c>
    </row>
    <row r="144" spans="1:9" ht="12.75">
      <c r="A144" s="5"/>
      <c r="B144" s="4" t="s">
        <v>122</v>
      </c>
      <c r="C144" s="11">
        <v>427</v>
      </c>
      <c r="D144" s="11">
        <v>38387</v>
      </c>
      <c r="E144" s="11">
        <v>38601</v>
      </c>
      <c r="F144" s="11">
        <v>39090</v>
      </c>
      <c r="G144" s="12">
        <v>38692.666666666664</v>
      </c>
      <c r="H144" s="16">
        <v>412050541</v>
      </c>
      <c r="I144" s="19">
        <v>10649.318759799446</v>
      </c>
    </row>
    <row r="145" spans="1:9" ht="12.75">
      <c r="A145" s="8"/>
      <c r="B145" s="9"/>
      <c r="C145" s="9"/>
      <c r="D145" s="9"/>
      <c r="E145" s="9"/>
      <c r="F145" s="9"/>
      <c r="G145" s="3"/>
      <c r="H145" s="9"/>
      <c r="I145" s="9"/>
    </row>
    <row r="146" spans="1:9" ht="12.75">
      <c r="A146" s="64" t="s">
        <v>123</v>
      </c>
      <c r="B146" s="64"/>
      <c r="C146" s="64"/>
      <c r="D146" s="64"/>
      <c r="E146" s="64"/>
      <c r="F146" s="64"/>
      <c r="G146" s="64"/>
      <c r="H146" s="64"/>
      <c r="I146" s="64"/>
    </row>
    <row r="147" spans="1:9" ht="12.75">
      <c r="A147" s="65" t="s">
        <v>127</v>
      </c>
      <c r="B147" s="65"/>
      <c r="C147" s="65"/>
      <c r="D147" s="65"/>
      <c r="E147" s="65"/>
      <c r="F147" s="65"/>
      <c r="G147" s="65"/>
      <c r="H147" s="65"/>
      <c r="I147" s="65"/>
    </row>
    <row r="148" spans="1:9" ht="12.75">
      <c r="A148" s="65" t="s">
        <v>124</v>
      </c>
      <c r="B148" s="65"/>
      <c r="C148" s="65"/>
      <c r="D148" s="65"/>
      <c r="E148" s="65"/>
      <c r="F148" s="65"/>
      <c r="G148" s="65"/>
      <c r="H148" s="65"/>
      <c r="I148" s="65"/>
    </row>
    <row r="149" spans="1:9" ht="12.75">
      <c r="A149" s="65" t="s">
        <v>125</v>
      </c>
      <c r="B149" s="65"/>
      <c r="C149" s="65"/>
      <c r="D149" s="65"/>
      <c r="E149" s="65"/>
      <c r="F149" s="65"/>
      <c r="G149" s="65"/>
      <c r="H149" s="65"/>
      <c r="I149" s="65"/>
    </row>
    <row r="150" spans="1:9" ht="12.75">
      <c r="A150" s="4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4"/>
      <c r="B151" s="5"/>
      <c r="C151" s="5"/>
      <c r="D151" s="5"/>
      <c r="E151" s="5"/>
      <c r="F151" s="5"/>
      <c r="G151" s="5"/>
      <c r="H151" s="5"/>
      <c r="I151" s="5"/>
    </row>
  </sheetData>
  <sheetProtection/>
  <mergeCells count="6">
    <mergeCell ref="A148:I148"/>
    <mergeCell ref="A149:I149"/>
    <mergeCell ref="A1:I1"/>
    <mergeCell ref="A2:I2"/>
    <mergeCell ref="A146:I146"/>
    <mergeCell ref="A147:I147"/>
  </mergeCells>
  <printOptions horizontalCentered="1"/>
  <pageMargins left="0.25" right="0.24" top="0.5" bottom="0.96" header="0.5" footer="0.24"/>
  <pageSetup fitToHeight="2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showGridLines="0" zoomScalePageLayoutView="0" workbookViewId="0" topLeftCell="A1">
      <selection activeCell="A3" sqref="A1:F16384"/>
    </sheetView>
  </sheetViews>
  <sheetFormatPr defaultColWidth="9.140625" defaultRowHeight="12.75"/>
  <cols>
    <col min="1" max="1" width="8.7109375" style="1" customWidth="1"/>
    <col min="2" max="2" width="48.00390625" style="1" bestFit="1" customWidth="1"/>
    <col min="3" max="3" width="14.57421875" style="1" customWidth="1"/>
    <col min="4" max="6" width="11.140625" style="1" customWidth="1"/>
    <col min="7" max="7" width="12.8515625" style="1" customWidth="1"/>
    <col min="8" max="8" width="20.421875" style="1" customWidth="1"/>
    <col min="9" max="9" width="13.00390625" style="1" bestFit="1" customWidth="1"/>
    <col min="10" max="16384" width="9.140625" style="1" customWidth="1"/>
  </cols>
  <sheetData>
    <row r="1" spans="1:9" ht="14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4.25">
      <c r="A2" s="63" t="s">
        <v>132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22"/>
      <c r="B3" s="22"/>
      <c r="C3" s="22"/>
      <c r="D3" s="22"/>
      <c r="E3" s="22"/>
      <c r="F3" s="22"/>
      <c r="G3" s="22"/>
      <c r="H3" s="22"/>
      <c r="I3" s="22"/>
    </row>
    <row r="4" spans="1:9" ht="12.75">
      <c r="A4" s="22"/>
      <c r="B4" s="22"/>
      <c r="C4" s="22"/>
      <c r="D4" s="22"/>
      <c r="E4" s="22"/>
      <c r="F4" s="22"/>
      <c r="G4" s="23"/>
      <c r="H4" s="22"/>
      <c r="I4" s="22"/>
    </row>
    <row r="5" spans="1:9" ht="12.75">
      <c r="A5" s="24"/>
      <c r="B5" s="25"/>
      <c r="C5" s="22" t="s">
        <v>1</v>
      </c>
      <c r="D5" s="22" t="s">
        <v>133</v>
      </c>
      <c r="E5" s="22" t="s">
        <v>134</v>
      </c>
      <c r="F5" s="22" t="s">
        <v>135</v>
      </c>
      <c r="G5" s="22" t="s">
        <v>2</v>
      </c>
      <c r="H5" s="22" t="s">
        <v>3</v>
      </c>
      <c r="I5" s="22" t="s">
        <v>2</v>
      </c>
    </row>
    <row r="6" spans="1:9" ht="12.75">
      <c r="A6" s="24"/>
      <c r="B6" s="25"/>
      <c r="C6" s="22" t="s">
        <v>4</v>
      </c>
      <c r="D6" s="26">
        <v>2004</v>
      </c>
      <c r="E6" s="26">
        <v>2004</v>
      </c>
      <c r="F6" s="26">
        <v>2004</v>
      </c>
      <c r="G6" s="22" t="s">
        <v>5</v>
      </c>
      <c r="H6" s="22" t="s">
        <v>6</v>
      </c>
      <c r="I6" s="22" t="s">
        <v>7</v>
      </c>
    </row>
    <row r="7" spans="1:9" ht="12.75">
      <c r="A7" s="24"/>
      <c r="B7" s="25"/>
      <c r="C7" s="22"/>
      <c r="D7" s="22"/>
      <c r="E7" s="22"/>
      <c r="F7" s="22"/>
      <c r="G7" s="23"/>
      <c r="H7" s="22"/>
      <c r="I7" s="22"/>
    </row>
    <row r="8" spans="1:9" ht="12.75">
      <c r="A8" s="24" t="s">
        <v>8</v>
      </c>
      <c r="C8" s="27">
        <v>34950</v>
      </c>
      <c r="D8" s="27">
        <v>472835</v>
      </c>
      <c r="E8" s="27">
        <v>481335</v>
      </c>
      <c r="F8" s="27">
        <v>486653</v>
      </c>
      <c r="G8" s="28">
        <v>480274.3333333333</v>
      </c>
      <c r="H8" s="29">
        <v>4335441783</v>
      </c>
      <c r="I8" s="30">
        <v>9027.011193602546</v>
      </c>
    </row>
    <row r="9" spans="1:9" ht="12.75">
      <c r="A9" s="24" t="s">
        <v>9</v>
      </c>
      <c r="C9" s="27">
        <v>34264</v>
      </c>
      <c r="D9" s="27">
        <v>406886</v>
      </c>
      <c r="E9" s="27">
        <v>414728</v>
      </c>
      <c r="F9" s="27">
        <v>420077</v>
      </c>
      <c r="G9" s="28">
        <v>413897</v>
      </c>
      <c r="H9" s="29">
        <v>3540231960</v>
      </c>
      <c r="I9" s="30">
        <v>8553.412950564996</v>
      </c>
    </row>
    <row r="10" spans="1:9" ht="12.75">
      <c r="A10" s="24"/>
      <c r="C10" s="31"/>
      <c r="D10" s="31"/>
      <c r="E10" s="31"/>
      <c r="F10" s="31"/>
      <c r="G10" s="32"/>
      <c r="H10" s="33"/>
      <c r="I10" s="34"/>
    </row>
    <row r="11" spans="1:9" ht="12.75">
      <c r="A11" s="24" t="s">
        <v>10</v>
      </c>
      <c r="B11" s="25"/>
      <c r="C11" s="27">
        <v>163</v>
      </c>
      <c r="D11" s="27">
        <v>759</v>
      </c>
      <c r="E11" s="27">
        <v>914</v>
      </c>
      <c r="F11" s="27">
        <v>964</v>
      </c>
      <c r="G11" s="28">
        <v>879</v>
      </c>
      <c r="H11" s="29">
        <v>6039049</v>
      </c>
      <c r="I11" s="35">
        <v>6870.362912400455</v>
      </c>
    </row>
    <row r="12" spans="1:9" ht="12.75">
      <c r="A12" s="24">
        <v>111</v>
      </c>
      <c r="B12" s="25" t="s">
        <v>11</v>
      </c>
      <c r="C12" s="31">
        <v>81</v>
      </c>
      <c r="D12" s="31">
        <v>523</v>
      </c>
      <c r="E12" s="31">
        <v>646</v>
      </c>
      <c r="F12" s="31">
        <v>682</v>
      </c>
      <c r="G12" s="32">
        <v>617</v>
      </c>
      <c r="H12" s="33">
        <v>3652087</v>
      </c>
      <c r="I12" s="36">
        <v>5919</v>
      </c>
    </row>
    <row r="13" spans="1:9" ht="12.75">
      <c r="A13" s="24">
        <v>112</v>
      </c>
      <c r="B13" s="25" t="s">
        <v>12</v>
      </c>
      <c r="C13" s="31">
        <v>23</v>
      </c>
      <c r="D13" s="31">
        <v>96</v>
      </c>
      <c r="E13" s="31">
        <v>94</v>
      </c>
      <c r="F13" s="31">
        <v>92</v>
      </c>
      <c r="G13" s="32">
        <v>94</v>
      </c>
      <c r="H13" s="33">
        <v>477362</v>
      </c>
      <c r="I13" s="36">
        <v>5078</v>
      </c>
    </row>
    <row r="14" spans="1:9" ht="12.75">
      <c r="A14" s="24">
        <v>113</v>
      </c>
      <c r="B14" s="25" t="s">
        <v>13</v>
      </c>
      <c r="C14" s="31">
        <v>3</v>
      </c>
      <c r="D14" s="31">
        <v>3</v>
      </c>
      <c r="E14" s="31">
        <v>3</v>
      </c>
      <c r="F14" s="31">
        <v>3</v>
      </c>
      <c r="G14" s="32">
        <v>3</v>
      </c>
      <c r="H14" s="33">
        <v>11660</v>
      </c>
      <c r="I14" s="36">
        <v>3887</v>
      </c>
    </row>
    <row r="15" spans="1:9" ht="12.75">
      <c r="A15" s="24">
        <v>114</v>
      </c>
      <c r="B15" s="25" t="s">
        <v>14</v>
      </c>
      <c r="C15" s="31">
        <v>30</v>
      </c>
      <c r="D15" s="31">
        <v>77</v>
      </c>
      <c r="E15" s="31">
        <v>109</v>
      </c>
      <c r="F15" s="31">
        <v>119</v>
      </c>
      <c r="G15" s="32">
        <v>102</v>
      </c>
      <c r="H15" s="33">
        <v>1637979</v>
      </c>
      <c r="I15" s="36">
        <v>16111</v>
      </c>
    </row>
    <row r="16" spans="1:9" ht="12.75">
      <c r="A16" s="24">
        <v>115</v>
      </c>
      <c r="B16" s="25" t="s">
        <v>15</v>
      </c>
      <c r="C16" s="31">
        <v>26</v>
      </c>
      <c r="D16" s="31">
        <v>60</v>
      </c>
      <c r="E16" s="31">
        <v>62</v>
      </c>
      <c r="F16" s="31">
        <v>68</v>
      </c>
      <c r="G16" s="32">
        <v>63</v>
      </c>
      <c r="H16" s="33">
        <v>259961</v>
      </c>
      <c r="I16" s="36">
        <v>4105</v>
      </c>
    </row>
    <row r="17" spans="1:9" ht="12.75">
      <c r="A17" s="24"/>
      <c r="B17" s="25"/>
      <c r="C17" s="31"/>
      <c r="D17" s="31"/>
      <c r="E17" s="31"/>
      <c r="F17" s="31"/>
      <c r="G17" s="32"/>
      <c r="H17" s="33"/>
      <c r="I17" s="36"/>
    </row>
    <row r="18" spans="1:9" ht="12.75">
      <c r="A18" s="24" t="s">
        <v>16</v>
      </c>
      <c r="B18" s="25"/>
      <c r="C18" s="27">
        <v>24</v>
      </c>
      <c r="D18" s="27">
        <v>183</v>
      </c>
      <c r="E18" s="27">
        <v>199</v>
      </c>
      <c r="F18" s="27">
        <v>199</v>
      </c>
      <c r="G18" s="28">
        <v>193</v>
      </c>
      <c r="H18" s="29">
        <v>2337184</v>
      </c>
      <c r="I18" s="35">
        <v>12068</v>
      </c>
    </row>
    <row r="19" spans="1:9" ht="12.75">
      <c r="A19" s="24">
        <v>211</v>
      </c>
      <c r="B19" s="25" t="s">
        <v>17</v>
      </c>
      <c r="C19" s="31">
        <v>1</v>
      </c>
      <c r="D19" s="32" t="s">
        <v>126</v>
      </c>
      <c r="E19" s="32" t="s">
        <v>126</v>
      </c>
      <c r="F19" s="32" t="s">
        <v>126</v>
      </c>
      <c r="G19" s="32" t="s">
        <v>126</v>
      </c>
      <c r="H19" s="37" t="s">
        <v>126</v>
      </c>
      <c r="I19" s="38" t="s">
        <v>126</v>
      </c>
    </row>
    <row r="20" spans="1:9" ht="12.75">
      <c r="A20" s="24">
        <v>212</v>
      </c>
      <c r="B20" s="25" t="s">
        <v>18</v>
      </c>
      <c r="C20" s="31">
        <v>20</v>
      </c>
      <c r="D20" s="31">
        <v>169</v>
      </c>
      <c r="E20" s="31">
        <v>186</v>
      </c>
      <c r="F20" s="31">
        <v>185</v>
      </c>
      <c r="G20" s="32">
        <v>180</v>
      </c>
      <c r="H20" s="33">
        <v>2222953</v>
      </c>
      <c r="I20" s="36">
        <v>12350</v>
      </c>
    </row>
    <row r="21" spans="1:9" ht="12.75">
      <c r="A21" s="24">
        <v>213</v>
      </c>
      <c r="B21" s="25" t="s">
        <v>19</v>
      </c>
      <c r="C21" s="31">
        <v>3</v>
      </c>
      <c r="D21" s="32" t="s">
        <v>126</v>
      </c>
      <c r="E21" s="32" t="s">
        <v>126</v>
      </c>
      <c r="F21" s="32" t="s">
        <v>126</v>
      </c>
      <c r="G21" s="32" t="s">
        <v>126</v>
      </c>
      <c r="H21" s="37" t="s">
        <v>126</v>
      </c>
      <c r="I21" s="37" t="s">
        <v>126</v>
      </c>
    </row>
    <row r="22" spans="1:9" ht="12.75">
      <c r="A22" s="24"/>
      <c r="B22" s="25"/>
      <c r="C22" s="31"/>
      <c r="D22" s="31"/>
      <c r="E22" s="31"/>
      <c r="F22" s="31"/>
      <c r="G22" s="32"/>
      <c r="H22" s="33"/>
      <c r="I22" s="36"/>
    </row>
    <row r="23" spans="1:9" ht="12.75">
      <c r="A23" s="24" t="s">
        <v>20</v>
      </c>
      <c r="B23" s="25"/>
      <c r="C23" s="27">
        <v>30</v>
      </c>
      <c r="D23" s="27">
        <v>1090</v>
      </c>
      <c r="E23" s="27">
        <v>1086</v>
      </c>
      <c r="F23" s="27">
        <v>1062</v>
      </c>
      <c r="G23" s="28">
        <v>1079</v>
      </c>
      <c r="H23" s="29">
        <v>18153550</v>
      </c>
      <c r="I23" s="29">
        <v>16819</v>
      </c>
    </row>
    <row r="24" spans="1:9" ht="12.75">
      <c r="A24" s="24">
        <v>221</v>
      </c>
      <c r="B24" s="25" t="s">
        <v>20</v>
      </c>
      <c r="C24" s="31">
        <v>30</v>
      </c>
      <c r="D24" s="31">
        <v>1090</v>
      </c>
      <c r="E24" s="31">
        <v>1086</v>
      </c>
      <c r="F24" s="31">
        <v>1062</v>
      </c>
      <c r="G24" s="32">
        <v>1079</v>
      </c>
      <c r="H24" s="29">
        <v>18153550</v>
      </c>
      <c r="I24" s="29">
        <v>16819</v>
      </c>
    </row>
    <row r="25" spans="1:9" ht="12.75">
      <c r="A25" s="24"/>
      <c r="B25" s="25"/>
      <c r="C25" s="31"/>
      <c r="D25" s="31"/>
      <c r="E25" s="31"/>
      <c r="F25" s="31"/>
      <c r="G25" s="32"/>
      <c r="H25" s="33"/>
      <c r="I25" s="36"/>
    </row>
    <row r="26" spans="1:9" ht="12.75">
      <c r="A26" s="24" t="s">
        <v>21</v>
      </c>
      <c r="B26" s="24"/>
      <c r="C26" s="27">
        <v>4001</v>
      </c>
      <c r="D26" s="27">
        <v>20154</v>
      </c>
      <c r="E26" s="27">
        <v>20989</v>
      </c>
      <c r="F26" s="27">
        <v>21712</v>
      </c>
      <c r="G26" s="28">
        <v>20951</v>
      </c>
      <c r="H26" s="29">
        <v>216476566</v>
      </c>
      <c r="I26" s="35">
        <v>10332.517111355066</v>
      </c>
    </row>
    <row r="27" spans="1:9" ht="12.75">
      <c r="A27" s="24">
        <v>236</v>
      </c>
      <c r="B27" s="25" t="s">
        <v>22</v>
      </c>
      <c r="C27" s="31">
        <v>1226</v>
      </c>
      <c r="D27" s="31">
        <v>5083</v>
      </c>
      <c r="E27" s="31">
        <v>5271</v>
      </c>
      <c r="F27" s="31">
        <v>5445</v>
      </c>
      <c r="G27" s="32">
        <v>5266</v>
      </c>
      <c r="H27" s="33">
        <v>52649926</v>
      </c>
      <c r="I27" s="36">
        <v>9997</v>
      </c>
    </row>
    <row r="28" spans="1:9" ht="12.75">
      <c r="A28" s="24">
        <v>237</v>
      </c>
      <c r="B28" s="25" t="s">
        <v>23</v>
      </c>
      <c r="C28" s="31">
        <v>206</v>
      </c>
      <c r="D28" s="31">
        <v>2299</v>
      </c>
      <c r="E28" s="31">
        <v>2378</v>
      </c>
      <c r="F28" s="31">
        <v>2427</v>
      </c>
      <c r="G28" s="32">
        <v>2368</v>
      </c>
      <c r="H28" s="33">
        <v>32522656</v>
      </c>
      <c r="I28" s="36">
        <v>13734</v>
      </c>
    </row>
    <row r="29" spans="1:9" ht="12.75">
      <c r="A29" s="24">
        <v>238</v>
      </c>
      <c r="B29" s="25" t="s">
        <v>24</v>
      </c>
      <c r="C29" s="31">
        <v>2569</v>
      </c>
      <c r="D29" s="31">
        <v>12772</v>
      </c>
      <c r="E29" s="31">
        <v>13340</v>
      </c>
      <c r="F29" s="31">
        <v>13840</v>
      </c>
      <c r="G29" s="32">
        <v>13317</v>
      </c>
      <c r="H29" s="33">
        <v>131303984</v>
      </c>
      <c r="I29" s="36">
        <v>9860</v>
      </c>
    </row>
    <row r="30" spans="1:9" ht="12.75">
      <c r="A30" s="24"/>
      <c r="B30" s="25"/>
      <c r="C30" s="31"/>
      <c r="D30" s="31"/>
      <c r="E30" s="31"/>
      <c r="F30" s="31"/>
      <c r="G30" s="32"/>
      <c r="H30" s="33"/>
      <c r="I30" s="36"/>
    </row>
    <row r="31" spans="1:9" ht="12.75">
      <c r="A31" s="24" t="s">
        <v>25</v>
      </c>
      <c r="B31" s="25"/>
      <c r="C31" s="27">
        <v>2291</v>
      </c>
      <c r="D31" s="27">
        <v>56865</v>
      </c>
      <c r="E31" s="27">
        <v>57110</v>
      </c>
      <c r="F31" s="27">
        <v>57359</v>
      </c>
      <c r="G31" s="28">
        <v>57110</v>
      </c>
      <c r="H31" s="29">
        <v>550211161</v>
      </c>
      <c r="I31" s="35">
        <v>9634</v>
      </c>
    </row>
    <row r="32" spans="1:9" ht="12.75">
      <c r="A32" s="24">
        <v>311</v>
      </c>
      <c r="B32" s="25" t="s">
        <v>26</v>
      </c>
      <c r="C32" s="31">
        <v>184</v>
      </c>
      <c r="D32" s="31">
        <v>2847</v>
      </c>
      <c r="E32" s="31">
        <v>2896</v>
      </c>
      <c r="F32" s="31">
        <v>2959</v>
      </c>
      <c r="G32" s="32">
        <v>2901</v>
      </c>
      <c r="H32" s="33">
        <v>17812703</v>
      </c>
      <c r="I32" s="36">
        <v>6141</v>
      </c>
    </row>
    <row r="33" spans="1:9" ht="12.75">
      <c r="A33" s="24">
        <v>312</v>
      </c>
      <c r="B33" s="25" t="s">
        <v>27</v>
      </c>
      <c r="C33" s="31">
        <v>16</v>
      </c>
      <c r="D33" s="31">
        <v>611</v>
      </c>
      <c r="E33" s="31">
        <v>621</v>
      </c>
      <c r="F33" s="31">
        <v>639</v>
      </c>
      <c r="G33" s="32">
        <v>624</v>
      </c>
      <c r="H33" s="33">
        <v>6583645</v>
      </c>
      <c r="I33" s="36">
        <v>10556</v>
      </c>
    </row>
    <row r="34" spans="1:9" ht="12.75">
      <c r="A34" s="24">
        <v>313</v>
      </c>
      <c r="B34" s="25" t="s">
        <v>28</v>
      </c>
      <c r="C34" s="31">
        <v>74</v>
      </c>
      <c r="D34" s="31">
        <v>3799</v>
      </c>
      <c r="E34" s="31">
        <v>3869</v>
      </c>
      <c r="F34" s="31">
        <v>3823</v>
      </c>
      <c r="G34" s="32">
        <v>3830</v>
      </c>
      <c r="H34" s="33">
        <v>34161699</v>
      </c>
      <c r="I34" s="36">
        <v>8919</v>
      </c>
    </row>
    <row r="35" spans="1:9" ht="12.75">
      <c r="A35" s="24">
        <v>314</v>
      </c>
      <c r="B35" s="25" t="s">
        <v>29</v>
      </c>
      <c r="C35" s="31">
        <v>58</v>
      </c>
      <c r="D35" s="31">
        <v>861</v>
      </c>
      <c r="E35" s="31">
        <v>898</v>
      </c>
      <c r="F35" s="31">
        <v>908</v>
      </c>
      <c r="G35" s="32">
        <v>889</v>
      </c>
      <c r="H35" s="33">
        <v>7071698</v>
      </c>
      <c r="I35" s="36">
        <v>7955</v>
      </c>
    </row>
    <row r="36" spans="1:9" ht="12.75">
      <c r="A36" s="24">
        <v>315</v>
      </c>
      <c r="B36" s="25" t="s">
        <v>30</v>
      </c>
      <c r="C36" s="31">
        <v>20</v>
      </c>
      <c r="D36" s="31">
        <v>228</v>
      </c>
      <c r="E36" s="31">
        <v>234</v>
      </c>
      <c r="F36" s="31">
        <v>232</v>
      </c>
      <c r="G36" s="32">
        <v>231</v>
      </c>
      <c r="H36" s="33">
        <v>1351107</v>
      </c>
      <c r="I36" s="36">
        <v>5840</v>
      </c>
    </row>
    <row r="37" spans="1:9" ht="12.75">
      <c r="A37" s="24">
        <v>316</v>
      </c>
      <c r="B37" s="25" t="s">
        <v>31</v>
      </c>
      <c r="C37" s="31">
        <v>13</v>
      </c>
      <c r="D37" s="31">
        <v>153</v>
      </c>
      <c r="E37" s="31">
        <v>151</v>
      </c>
      <c r="F37" s="31">
        <v>155</v>
      </c>
      <c r="G37" s="32">
        <v>153</v>
      </c>
      <c r="H37" s="33">
        <v>739025</v>
      </c>
      <c r="I37" s="36">
        <v>4830</v>
      </c>
    </row>
    <row r="38" spans="1:9" ht="12.75">
      <c r="A38" s="24">
        <v>321</v>
      </c>
      <c r="B38" s="25" t="s">
        <v>32</v>
      </c>
      <c r="C38" s="31">
        <v>44</v>
      </c>
      <c r="D38" s="31">
        <v>762</v>
      </c>
      <c r="E38" s="31">
        <v>763</v>
      </c>
      <c r="F38" s="31">
        <v>792</v>
      </c>
      <c r="G38" s="32">
        <v>772</v>
      </c>
      <c r="H38" s="33">
        <v>6325412</v>
      </c>
      <c r="I38" s="36">
        <v>8190</v>
      </c>
    </row>
    <row r="39" spans="1:9" ht="12.75">
      <c r="A39" s="24">
        <v>322</v>
      </c>
      <c r="B39" s="25" t="s">
        <v>33</v>
      </c>
      <c r="C39" s="31">
        <v>44</v>
      </c>
      <c r="D39" s="31">
        <v>1447</v>
      </c>
      <c r="E39" s="31">
        <v>1433</v>
      </c>
      <c r="F39" s="31">
        <v>1432</v>
      </c>
      <c r="G39" s="32">
        <v>1437</v>
      </c>
      <c r="H39" s="33">
        <v>12947196</v>
      </c>
      <c r="I39" s="36">
        <v>9008</v>
      </c>
    </row>
    <row r="40" spans="1:9" ht="12.75">
      <c r="A40" s="24">
        <v>323</v>
      </c>
      <c r="B40" s="25" t="s">
        <v>34</v>
      </c>
      <c r="C40" s="31">
        <v>182</v>
      </c>
      <c r="D40" s="31">
        <v>2125</v>
      </c>
      <c r="E40" s="31">
        <v>2142</v>
      </c>
      <c r="F40" s="31">
        <v>2112</v>
      </c>
      <c r="G40" s="32">
        <v>2126</v>
      </c>
      <c r="H40" s="33">
        <v>19591938</v>
      </c>
      <c r="I40" s="36">
        <v>9214</v>
      </c>
    </row>
    <row r="41" spans="1:9" ht="12.75">
      <c r="A41" s="24">
        <v>324</v>
      </c>
      <c r="B41" s="25" t="s">
        <v>35</v>
      </c>
      <c r="C41" s="31">
        <v>4</v>
      </c>
      <c r="D41" s="32" t="s">
        <v>126</v>
      </c>
      <c r="E41" s="32" t="s">
        <v>126</v>
      </c>
      <c r="F41" s="32" t="s">
        <v>126</v>
      </c>
      <c r="G41" s="32" t="s">
        <v>126</v>
      </c>
      <c r="H41" s="37" t="s">
        <v>126</v>
      </c>
      <c r="I41" s="37" t="s">
        <v>126</v>
      </c>
    </row>
    <row r="42" spans="1:9" ht="12.75">
      <c r="A42" s="24">
        <v>325</v>
      </c>
      <c r="B42" s="25" t="s">
        <v>36</v>
      </c>
      <c r="C42" s="31">
        <v>83</v>
      </c>
      <c r="D42" s="31">
        <v>4233</v>
      </c>
      <c r="E42" s="31">
        <v>4252</v>
      </c>
      <c r="F42" s="31">
        <v>4290</v>
      </c>
      <c r="G42" s="32">
        <v>4258</v>
      </c>
      <c r="H42" s="33">
        <v>53657335</v>
      </c>
      <c r="I42" s="36">
        <v>12600</v>
      </c>
    </row>
    <row r="43" spans="1:9" ht="12.75">
      <c r="A43" s="24">
        <v>326</v>
      </c>
      <c r="B43" s="25" t="s">
        <v>37</v>
      </c>
      <c r="C43" s="31">
        <v>75</v>
      </c>
      <c r="D43" s="31">
        <v>3083</v>
      </c>
      <c r="E43" s="31">
        <v>3081</v>
      </c>
      <c r="F43" s="31">
        <v>3062</v>
      </c>
      <c r="G43" s="32">
        <v>3075</v>
      </c>
      <c r="H43" s="33">
        <v>29846261</v>
      </c>
      <c r="I43" s="36">
        <v>9705</v>
      </c>
    </row>
    <row r="44" spans="1:9" ht="12.75">
      <c r="A44" s="24">
        <v>327</v>
      </c>
      <c r="B44" s="25" t="s">
        <v>38</v>
      </c>
      <c r="C44" s="31">
        <v>56</v>
      </c>
      <c r="D44" s="31">
        <v>619</v>
      </c>
      <c r="E44" s="31">
        <v>631</v>
      </c>
      <c r="F44" s="31">
        <v>643</v>
      </c>
      <c r="G44" s="32">
        <v>631</v>
      </c>
      <c r="H44" s="33">
        <v>6591032</v>
      </c>
      <c r="I44" s="36">
        <v>10445</v>
      </c>
    </row>
    <row r="45" spans="1:9" ht="12.75">
      <c r="A45" s="24">
        <v>331</v>
      </c>
      <c r="B45" s="25" t="s">
        <v>39</v>
      </c>
      <c r="C45" s="31">
        <v>79</v>
      </c>
      <c r="D45" s="31">
        <v>1804</v>
      </c>
      <c r="E45" s="31">
        <v>1797</v>
      </c>
      <c r="F45" s="31">
        <v>1823</v>
      </c>
      <c r="G45" s="32">
        <v>1808</v>
      </c>
      <c r="H45" s="33">
        <v>19400392</v>
      </c>
      <c r="I45" s="36">
        <v>10730</v>
      </c>
    </row>
    <row r="46" spans="1:9" ht="12.75">
      <c r="A46" s="24">
        <v>332</v>
      </c>
      <c r="B46" s="25" t="s">
        <v>40</v>
      </c>
      <c r="C46" s="31">
        <v>362</v>
      </c>
      <c r="D46" s="31">
        <v>7945</v>
      </c>
      <c r="E46" s="31">
        <v>7975</v>
      </c>
      <c r="F46" s="31">
        <v>7931</v>
      </c>
      <c r="G46" s="32">
        <v>7950</v>
      </c>
      <c r="H46" s="33">
        <v>69661027</v>
      </c>
      <c r="I46" s="36">
        <v>8762</v>
      </c>
    </row>
    <row r="47" spans="1:9" ht="12.75">
      <c r="A47" s="24">
        <v>333</v>
      </c>
      <c r="B47" s="25" t="s">
        <v>41</v>
      </c>
      <c r="C47" s="31">
        <v>183</v>
      </c>
      <c r="D47" s="31">
        <v>2349</v>
      </c>
      <c r="E47" s="31">
        <v>2364</v>
      </c>
      <c r="F47" s="31">
        <v>2384</v>
      </c>
      <c r="G47" s="32">
        <v>2366</v>
      </c>
      <c r="H47" s="33">
        <v>25329007</v>
      </c>
      <c r="I47" s="36">
        <v>10707</v>
      </c>
    </row>
    <row r="48" spans="1:9" ht="12.75">
      <c r="A48" s="24">
        <v>334</v>
      </c>
      <c r="B48" s="25" t="s">
        <v>42</v>
      </c>
      <c r="C48" s="31">
        <v>99</v>
      </c>
      <c r="D48" s="31">
        <v>5248</v>
      </c>
      <c r="E48" s="31">
        <v>5217</v>
      </c>
      <c r="F48" s="31">
        <v>5274</v>
      </c>
      <c r="G48" s="32">
        <v>5246</v>
      </c>
      <c r="H48" s="33">
        <v>68899595</v>
      </c>
      <c r="I48" s="36">
        <v>13133</v>
      </c>
    </row>
    <row r="49" spans="1:9" ht="12.75">
      <c r="A49" s="24">
        <v>335</v>
      </c>
      <c r="B49" s="25" t="s">
        <v>43</v>
      </c>
      <c r="C49" s="31">
        <v>43</v>
      </c>
      <c r="D49" s="31">
        <v>2489</v>
      </c>
      <c r="E49" s="31">
        <v>2486</v>
      </c>
      <c r="F49" s="31">
        <v>2491</v>
      </c>
      <c r="G49" s="32">
        <v>2489</v>
      </c>
      <c r="H49" s="33">
        <v>27372307</v>
      </c>
      <c r="I49" s="36">
        <v>10999</v>
      </c>
    </row>
    <row r="50" spans="1:9" ht="12.75">
      <c r="A50" s="24">
        <v>336</v>
      </c>
      <c r="B50" s="25" t="s">
        <v>44</v>
      </c>
      <c r="C50" s="31">
        <v>64</v>
      </c>
      <c r="D50" s="31">
        <v>3728</v>
      </c>
      <c r="E50" s="31">
        <v>3741</v>
      </c>
      <c r="F50" s="31">
        <v>3804</v>
      </c>
      <c r="G50" s="32">
        <v>3758</v>
      </c>
      <c r="H50" s="33">
        <v>38642296</v>
      </c>
      <c r="I50" s="36">
        <v>10283</v>
      </c>
    </row>
    <row r="51" spans="1:9" ht="12.75">
      <c r="A51" s="24">
        <v>337</v>
      </c>
      <c r="B51" s="25" t="s">
        <v>45</v>
      </c>
      <c r="C51" s="31">
        <v>84</v>
      </c>
      <c r="D51" s="31">
        <v>1793</v>
      </c>
      <c r="E51" s="31">
        <v>1820</v>
      </c>
      <c r="F51" s="31">
        <v>1861</v>
      </c>
      <c r="G51" s="32">
        <v>1825</v>
      </c>
      <c r="H51" s="33">
        <v>14572629</v>
      </c>
      <c r="I51" s="36">
        <v>7986</v>
      </c>
    </row>
    <row r="52" spans="1:9" ht="12.75">
      <c r="A52" s="24">
        <v>339</v>
      </c>
      <c r="B52" s="25" t="s">
        <v>46</v>
      </c>
      <c r="C52" s="31">
        <v>524</v>
      </c>
      <c r="D52" s="31">
        <v>10672</v>
      </c>
      <c r="E52" s="31">
        <v>10671</v>
      </c>
      <c r="F52" s="31">
        <v>10676</v>
      </c>
      <c r="G52" s="32">
        <v>10673</v>
      </c>
      <c r="H52" s="33">
        <v>88765302</v>
      </c>
      <c r="I52" s="36">
        <v>8317</v>
      </c>
    </row>
    <row r="53" spans="1:9" ht="12.75">
      <c r="A53" s="24"/>
      <c r="B53" s="25"/>
      <c r="C53" s="31"/>
      <c r="D53" s="31"/>
      <c r="E53" s="31"/>
      <c r="F53" s="31"/>
      <c r="G53" s="32"/>
      <c r="H53" s="33"/>
      <c r="I53" s="36"/>
    </row>
    <row r="54" spans="1:9" ht="12.75">
      <c r="A54" s="24" t="s">
        <v>47</v>
      </c>
      <c r="B54" s="25"/>
      <c r="C54" s="27">
        <v>2826</v>
      </c>
      <c r="D54" s="27">
        <v>16272</v>
      </c>
      <c r="E54" s="27">
        <v>16311</v>
      </c>
      <c r="F54" s="27">
        <v>16443</v>
      </c>
      <c r="G54" s="28">
        <v>16342</v>
      </c>
      <c r="H54" s="29">
        <v>198620660</v>
      </c>
      <c r="I54" s="35">
        <v>12153.999510463835</v>
      </c>
    </row>
    <row r="55" spans="1:9" ht="12.75">
      <c r="A55" s="24">
        <v>423</v>
      </c>
      <c r="B55" s="25" t="s">
        <v>48</v>
      </c>
      <c r="C55" s="31">
        <v>994</v>
      </c>
      <c r="D55" s="31">
        <v>8896</v>
      </c>
      <c r="E55" s="31">
        <v>8841</v>
      </c>
      <c r="F55" s="31">
        <v>8944</v>
      </c>
      <c r="G55" s="32">
        <v>8894</v>
      </c>
      <c r="H55" s="33">
        <v>102282686</v>
      </c>
      <c r="I55" s="36">
        <v>11501</v>
      </c>
    </row>
    <row r="56" spans="1:9" ht="12.75">
      <c r="A56" s="24">
        <v>424</v>
      </c>
      <c r="B56" s="25" t="s">
        <v>49</v>
      </c>
      <c r="C56" s="31">
        <v>570</v>
      </c>
      <c r="D56" s="31">
        <v>4976</v>
      </c>
      <c r="E56" s="31">
        <v>5058</v>
      </c>
      <c r="F56" s="31">
        <v>5089</v>
      </c>
      <c r="G56" s="32">
        <v>5041</v>
      </c>
      <c r="H56" s="33">
        <v>57263105</v>
      </c>
      <c r="I56" s="36">
        <v>11359</v>
      </c>
    </row>
    <row r="57" spans="1:9" ht="12.75">
      <c r="A57" s="24">
        <v>425</v>
      </c>
      <c r="B57" s="25" t="s">
        <v>50</v>
      </c>
      <c r="C57" s="31">
        <v>1262</v>
      </c>
      <c r="D57" s="31">
        <v>2400</v>
      </c>
      <c r="E57" s="31">
        <v>2412</v>
      </c>
      <c r="F57" s="31">
        <v>2410</v>
      </c>
      <c r="G57" s="32">
        <v>2407</v>
      </c>
      <c r="H57" s="33">
        <v>39074869</v>
      </c>
      <c r="I57" s="36">
        <v>16232</v>
      </c>
    </row>
    <row r="58" spans="1:9" ht="12.75">
      <c r="A58" s="24"/>
      <c r="B58" s="25"/>
      <c r="C58" s="31"/>
      <c r="D58" s="31"/>
      <c r="E58" s="31"/>
      <c r="F58" s="31"/>
      <c r="G58" s="32"/>
      <c r="H58" s="33"/>
      <c r="I58" s="36"/>
    </row>
    <row r="59" spans="1:9" ht="12.75">
      <c r="A59" s="24" t="s">
        <v>51</v>
      </c>
      <c r="B59" s="25"/>
      <c r="C59" s="27">
        <v>4143</v>
      </c>
      <c r="D59" s="27">
        <v>51622</v>
      </c>
      <c r="E59" s="27">
        <v>52361</v>
      </c>
      <c r="F59" s="27">
        <v>52914</v>
      </c>
      <c r="G59" s="28">
        <v>52299</v>
      </c>
      <c r="H59" s="29">
        <v>309722761</v>
      </c>
      <c r="I59" s="35">
        <v>5922.154553624352</v>
      </c>
    </row>
    <row r="60" spans="1:9" ht="12.75">
      <c r="A60" s="24">
        <v>441</v>
      </c>
      <c r="B60" s="25" t="s">
        <v>52</v>
      </c>
      <c r="C60" s="31">
        <v>444</v>
      </c>
      <c r="D60" s="31">
        <v>6045</v>
      </c>
      <c r="E60" s="31">
        <v>6068</v>
      </c>
      <c r="F60" s="31">
        <v>6109</v>
      </c>
      <c r="G60" s="32">
        <v>6074</v>
      </c>
      <c r="H60" s="33">
        <v>56476001</v>
      </c>
      <c r="I60" s="36">
        <v>9298</v>
      </c>
    </row>
    <row r="61" spans="1:9" ht="12.75">
      <c r="A61" s="24">
        <v>442</v>
      </c>
      <c r="B61" s="25" t="s">
        <v>53</v>
      </c>
      <c r="C61" s="31">
        <v>203</v>
      </c>
      <c r="D61" s="31">
        <v>1615</v>
      </c>
      <c r="E61" s="31">
        <v>1646</v>
      </c>
      <c r="F61" s="31">
        <v>1636</v>
      </c>
      <c r="G61" s="32">
        <v>1632</v>
      </c>
      <c r="H61" s="33">
        <v>10603663</v>
      </c>
      <c r="I61" s="36">
        <v>6496</v>
      </c>
    </row>
    <row r="62" spans="1:9" ht="12.75">
      <c r="A62" s="24">
        <v>443</v>
      </c>
      <c r="B62" s="25" t="s">
        <v>54</v>
      </c>
      <c r="C62" s="31">
        <v>200</v>
      </c>
      <c r="D62" s="31">
        <v>1375</v>
      </c>
      <c r="E62" s="31">
        <v>1338</v>
      </c>
      <c r="F62" s="31">
        <v>1368</v>
      </c>
      <c r="G62" s="32">
        <v>1360</v>
      </c>
      <c r="H62" s="33">
        <v>10328577</v>
      </c>
      <c r="I62" s="36">
        <v>7592</v>
      </c>
    </row>
    <row r="63" spans="1:9" ht="12.75">
      <c r="A63" s="24">
        <v>444</v>
      </c>
      <c r="B63" s="25" t="s">
        <v>55</v>
      </c>
      <c r="C63" s="31">
        <v>255</v>
      </c>
      <c r="D63" s="31">
        <v>4186</v>
      </c>
      <c r="E63" s="31">
        <v>4324</v>
      </c>
      <c r="F63" s="31">
        <v>4400</v>
      </c>
      <c r="G63" s="32">
        <v>4303</v>
      </c>
      <c r="H63" s="33">
        <v>30829846</v>
      </c>
      <c r="I63" s="36">
        <v>7164</v>
      </c>
    </row>
    <row r="64" spans="1:9" ht="12.75">
      <c r="A64" s="24">
        <v>445</v>
      </c>
      <c r="B64" s="25" t="s">
        <v>56</v>
      </c>
      <c r="C64" s="31">
        <v>714</v>
      </c>
      <c r="D64" s="31">
        <v>9061</v>
      </c>
      <c r="E64" s="31">
        <v>9099</v>
      </c>
      <c r="F64" s="31">
        <v>9254</v>
      </c>
      <c r="G64" s="32">
        <v>9138</v>
      </c>
      <c r="H64" s="33">
        <v>41766957</v>
      </c>
      <c r="I64" s="36">
        <v>4571</v>
      </c>
    </row>
    <row r="65" spans="1:9" ht="12.75">
      <c r="A65" s="24">
        <v>446</v>
      </c>
      <c r="B65" s="25" t="s">
        <v>57</v>
      </c>
      <c r="C65" s="31">
        <v>290</v>
      </c>
      <c r="D65" s="31">
        <v>5423</v>
      </c>
      <c r="E65" s="31">
        <v>5425</v>
      </c>
      <c r="F65" s="31">
        <v>5492</v>
      </c>
      <c r="G65" s="32">
        <v>5447</v>
      </c>
      <c r="H65" s="33">
        <v>37136319</v>
      </c>
      <c r="I65" s="36">
        <v>6818</v>
      </c>
    </row>
    <row r="66" spans="1:9" ht="12.75">
      <c r="A66" s="24">
        <v>447</v>
      </c>
      <c r="B66" s="25" t="s">
        <v>58</v>
      </c>
      <c r="C66" s="31">
        <v>327</v>
      </c>
      <c r="D66" s="31">
        <v>2070</v>
      </c>
      <c r="E66" s="31">
        <v>2067</v>
      </c>
      <c r="F66" s="31">
        <v>2066</v>
      </c>
      <c r="G66" s="32">
        <v>2068</v>
      </c>
      <c r="H66" s="33">
        <v>10267918</v>
      </c>
      <c r="I66" s="36">
        <v>4966</v>
      </c>
    </row>
    <row r="67" spans="1:9" ht="12.75">
      <c r="A67" s="24">
        <v>448</v>
      </c>
      <c r="B67" s="25" t="s">
        <v>59</v>
      </c>
      <c r="C67" s="31">
        <v>537</v>
      </c>
      <c r="D67" s="31">
        <v>5210</v>
      </c>
      <c r="E67" s="31">
        <v>5361</v>
      </c>
      <c r="F67" s="31">
        <v>5497</v>
      </c>
      <c r="G67" s="32">
        <v>5356</v>
      </c>
      <c r="H67" s="33">
        <v>23590619</v>
      </c>
      <c r="I67" s="36">
        <v>4404</v>
      </c>
    </row>
    <row r="68" spans="1:9" ht="12.75">
      <c r="A68" s="24">
        <v>451</v>
      </c>
      <c r="B68" s="25" t="s">
        <v>60</v>
      </c>
      <c r="C68" s="31">
        <v>275</v>
      </c>
      <c r="D68" s="31">
        <v>1952</v>
      </c>
      <c r="E68" s="31">
        <v>1978</v>
      </c>
      <c r="F68" s="31">
        <v>1958</v>
      </c>
      <c r="G68" s="32">
        <v>1963</v>
      </c>
      <c r="H68" s="33">
        <v>7916280</v>
      </c>
      <c r="I68" s="36">
        <v>4033</v>
      </c>
    </row>
    <row r="69" spans="1:9" ht="12.75">
      <c r="A69" s="24">
        <v>452</v>
      </c>
      <c r="B69" s="25" t="s">
        <v>61</v>
      </c>
      <c r="C69" s="31">
        <v>166</v>
      </c>
      <c r="D69" s="31">
        <v>9502</v>
      </c>
      <c r="E69" s="31">
        <v>9814</v>
      </c>
      <c r="F69" s="31">
        <v>9937</v>
      </c>
      <c r="G69" s="32">
        <v>9751</v>
      </c>
      <c r="H69" s="33">
        <v>49048815</v>
      </c>
      <c r="I69" s="36">
        <v>5030</v>
      </c>
    </row>
    <row r="70" spans="1:9" ht="12.75">
      <c r="A70" s="24">
        <v>453</v>
      </c>
      <c r="B70" s="25" t="s">
        <v>62</v>
      </c>
      <c r="C70" s="31">
        <v>525</v>
      </c>
      <c r="D70" s="31">
        <v>3040</v>
      </c>
      <c r="E70" s="31">
        <v>3121</v>
      </c>
      <c r="F70" s="31">
        <v>3171</v>
      </c>
      <c r="G70" s="32">
        <v>3111</v>
      </c>
      <c r="H70" s="33">
        <v>14585800</v>
      </c>
      <c r="I70" s="36">
        <v>4692</v>
      </c>
    </row>
    <row r="71" spans="1:9" ht="12.75">
      <c r="A71" s="24">
        <v>454</v>
      </c>
      <c r="B71" s="25" t="s">
        <v>63</v>
      </c>
      <c r="C71" s="31">
        <v>207</v>
      </c>
      <c r="D71" s="31">
        <v>2143</v>
      </c>
      <c r="E71" s="31">
        <v>2120</v>
      </c>
      <c r="F71" s="31">
        <v>2026</v>
      </c>
      <c r="G71" s="32">
        <v>2096</v>
      </c>
      <c r="H71" s="33">
        <v>17171966</v>
      </c>
      <c r="I71" s="36">
        <v>8191</v>
      </c>
    </row>
    <row r="72" spans="1:9" ht="12.75">
      <c r="A72" s="24"/>
      <c r="B72" s="25"/>
      <c r="C72" s="31"/>
      <c r="D72" s="31"/>
      <c r="E72" s="31"/>
      <c r="F72" s="31"/>
      <c r="G72" s="32"/>
      <c r="H72" s="33"/>
      <c r="I72" s="36"/>
    </row>
    <row r="73" spans="1:9" ht="12.75">
      <c r="A73" s="7" t="s">
        <v>64</v>
      </c>
      <c r="B73" s="7"/>
      <c r="C73" s="27">
        <v>712</v>
      </c>
      <c r="D73" s="27">
        <v>8687</v>
      </c>
      <c r="E73" s="27">
        <v>9777</v>
      </c>
      <c r="F73" s="27">
        <v>9679</v>
      </c>
      <c r="G73" s="28">
        <v>9381</v>
      </c>
      <c r="H73" s="29">
        <v>72077736</v>
      </c>
      <c r="I73" s="35">
        <v>7683.374480332587</v>
      </c>
    </row>
    <row r="74" spans="1:9" ht="12.75">
      <c r="A74" s="24">
        <v>481</v>
      </c>
      <c r="B74" s="25" t="s">
        <v>65</v>
      </c>
      <c r="C74" s="31">
        <v>26</v>
      </c>
      <c r="D74" s="31">
        <v>502</v>
      </c>
      <c r="E74" s="31">
        <v>511</v>
      </c>
      <c r="F74" s="31">
        <v>515</v>
      </c>
      <c r="G74" s="32">
        <v>509</v>
      </c>
      <c r="H74" s="33">
        <v>4818122</v>
      </c>
      <c r="I74" s="36">
        <v>9460</v>
      </c>
    </row>
    <row r="75" spans="1:9" ht="12.75">
      <c r="A75" s="24">
        <v>483</v>
      </c>
      <c r="B75" s="25" t="s">
        <v>66</v>
      </c>
      <c r="C75" s="31">
        <v>10</v>
      </c>
      <c r="D75" s="31">
        <v>171</v>
      </c>
      <c r="E75" s="31">
        <v>242</v>
      </c>
      <c r="F75" s="31">
        <v>291</v>
      </c>
      <c r="G75" s="32">
        <v>235</v>
      </c>
      <c r="H75" s="33">
        <v>1361743</v>
      </c>
      <c r="I75" s="36">
        <v>5803</v>
      </c>
    </row>
    <row r="76" spans="1:9" ht="12.75">
      <c r="A76" s="24">
        <v>484</v>
      </c>
      <c r="B76" s="25" t="s">
        <v>67</v>
      </c>
      <c r="C76" s="31">
        <v>328</v>
      </c>
      <c r="D76" s="31">
        <v>2444</v>
      </c>
      <c r="E76" s="31">
        <v>2480</v>
      </c>
      <c r="F76" s="31">
        <v>2433</v>
      </c>
      <c r="G76" s="32">
        <v>2452</v>
      </c>
      <c r="H76" s="33">
        <v>22602616</v>
      </c>
      <c r="I76" s="36">
        <v>9217</v>
      </c>
    </row>
    <row r="77" spans="1:9" ht="12.75">
      <c r="A77" s="24">
        <v>485</v>
      </c>
      <c r="B77" s="25" t="s">
        <v>68</v>
      </c>
      <c r="C77" s="31">
        <v>103</v>
      </c>
      <c r="D77" s="31">
        <v>1517</v>
      </c>
      <c r="E77" s="31">
        <v>2310</v>
      </c>
      <c r="F77" s="31">
        <v>2261</v>
      </c>
      <c r="G77" s="32">
        <v>2029</v>
      </c>
      <c r="H77" s="33">
        <v>11210168</v>
      </c>
      <c r="I77" s="36">
        <v>5528</v>
      </c>
    </row>
    <row r="78" spans="1:9" ht="12.75">
      <c r="A78" s="24">
        <v>486</v>
      </c>
      <c r="B78" s="25" t="s">
        <v>69</v>
      </c>
      <c r="C78" s="31">
        <v>4</v>
      </c>
      <c r="D78" s="31">
        <v>40</v>
      </c>
      <c r="E78" s="31">
        <v>40</v>
      </c>
      <c r="F78" s="31">
        <v>40</v>
      </c>
      <c r="G78" s="32">
        <v>40</v>
      </c>
      <c r="H78" s="33">
        <v>518015</v>
      </c>
      <c r="I78" s="36">
        <v>12950</v>
      </c>
    </row>
    <row r="79" spans="1:9" ht="12.75">
      <c r="A79" s="24">
        <v>487</v>
      </c>
      <c r="B79" s="25" t="s">
        <v>70</v>
      </c>
      <c r="C79" s="31">
        <v>43</v>
      </c>
      <c r="D79" s="31">
        <v>205</v>
      </c>
      <c r="E79" s="31">
        <v>263</v>
      </c>
      <c r="F79" s="31">
        <v>298</v>
      </c>
      <c r="G79" s="32">
        <v>255</v>
      </c>
      <c r="H79" s="33">
        <v>1113602</v>
      </c>
      <c r="I79" s="36">
        <v>4361</v>
      </c>
    </row>
    <row r="80" spans="1:9" ht="12.75">
      <c r="A80" s="24">
        <v>488</v>
      </c>
      <c r="B80" s="25" t="s">
        <v>71</v>
      </c>
      <c r="C80" s="31">
        <v>125</v>
      </c>
      <c r="D80" s="31">
        <v>897</v>
      </c>
      <c r="E80" s="31">
        <v>989</v>
      </c>
      <c r="F80" s="31">
        <v>882</v>
      </c>
      <c r="G80" s="32">
        <v>923</v>
      </c>
      <c r="H80" s="33">
        <v>7532191</v>
      </c>
      <c r="I80" s="36">
        <v>8163</v>
      </c>
    </row>
    <row r="81" spans="1:9" ht="12.75">
      <c r="A81" s="24">
        <v>492</v>
      </c>
      <c r="B81" s="25" t="s">
        <v>72</v>
      </c>
      <c r="C81" s="31">
        <v>44</v>
      </c>
      <c r="D81" s="31">
        <v>1768</v>
      </c>
      <c r="E81" s="31">
        <v>1780</v>
      </c>
      <c r="F81" s="31">
        <v>1788</v>
      </c>
      <c r="G81" s="32">
        <v>1779</v>
      </c>
      <c r="H81" s="33">
        <v>13548463</v>
      </c>
      <c r="I81" s="36">
        <v>7617</v>
      </c>
    </row>
    <row r="82" spans="1:9" ht="12.75">
      <c r="A82" s="24">
        <v>493</v>
      </c>
      <c r="B82" s="25" t="s">
        <v>73</v>
      </c>
      <c r="C82" s="31">
        <v>29</v>
      </c>
      <c r="D82" s="31">
        <v>1143</v>
      </c>
      <c r="E82" s="31">
        <v>1162</v>
      </c>
      <c r="F82" s="31">
        <v>1171</v>
      </c>
      <c r="G82" s="32">
        <v>1159</v>
      </c>
      <c r="H82" s="33">
        <v>9372816</v>
      </c>
      <c r="I82" s="36">
        <v>8089</v>
      </c>
    </row>
    <row r="83" spans="1:9" ht="12.75">
      <c r="A83" s="24"/>
      <c r="B83" s="25"/>
      <c r="C83" s="31"/>
      <c r="D83" s="31"/>
      <c r="E83" s="31"/>
      <c r="F83" s="31"/>
      <c r="G83" s="32"/>
      <c r="H83" s="33"/>
      <c r="I83" s="36"/>
    </row>
    <row r="84" spans="1:9" ht="12.75">
      <c r="A84" s="24" t="s">
        <v>74</v>
      </c>
      <c r="B84" s="25"/>
      <c r="C84" s="27">
        <v>617</v>
      </c>
      <c r="D84" s="27">
        <v>11047</v>
      </c>
      <c r="E84" s="27">
        <v>10977</v>
      </c>
      <c r="F84" s="27">
        <v>10935</v>
      </c>
      <c r="G84" s="28">
        <v>10986</v>
      </c>
      <c r="H84" s="29">
        <v>160816798</v>
      </c>
      <c r="I84" s="35">
        <v>14638.33952302931</v>
      </c>
    </row>
    <row r="85" spans="1:9" ht="12.75">
      <c r="A85" s="24">
        <v>511</v>
      </c>
      <c r="B85" s="25" t="s">
        <v>75</v>
      </c>
      <c r="C85" s="31">
        <v>250</v>
      </c>
      <c r="D85" s="31">
        <v>3233</v>
      </c>
      <c r="E85" s="31">
        <v>3269</v>
      </c>
      <c r="F85" s="31">
        <v>3286</v>
      </c>
      <c r="G85" s="32">
        <v>3263</v>
      </c>
      <c r="H85" s="33">
        <v>41961057</v>
      </c>
      <c r="I85" s="36">
        <v>12861</v>
      </c>
    </row>
    <row r="86" spans="1:9" ht="12.75">
      <c r="A86" s="24">
        <v>512</v>
      </c>
      <c r="B86" s="25" t="s">
        <v>76</v>
      </c>
      <c r="C86" s="31">
        <v>56</v>
      </c>
      <c r="D86" s="31">
        <v>607</v>
      </c>
      <c r="E86" s="31">
        <v>593</v>
      </c>
      <c r="F86" s="31">
        <v>610</v>
      </c>
      <c r="G86" s="32">
        <v>603</v>
      </c>
      <c r="H86" s="33">
        <v>2924588</v>
      </c>
      <c r="I86" s="36">
        <v>4847</v>
      </c>
    </row>
    <row r="87" spans="1:9" ht="12.75">
      <c r="A87" s="24">
        <v>515</v>
      </c>
      <c r="B87" s="25" t="s">
        <v>77</v>
      </c>
      <c r="C87" s="31">
        <v>27</v>
      </c>
      <c r="D87" s="31">
        <v>753</v>
      </c>
      <c r="E87" s="31">
        <v>735</v>
      </c>
      <c r="F87" s="31">
        <v>751</v>
      </c>
      <c r="G87" s="32">
        <v>746</v>
      </c>
      <c r="H87" s="33">
        <v>9799346</v>
      </c>
      <c r="I87" s="36">
        <v>13130</v>
      </c>
    </row>
    <row r="88" spans="1:9" ht="12.75">
      <c r="A88" s="24">
        <v>516</v>
      </c>
      <c r="B88" s="25" t="s">
        <v>78</v>
      </c>
      <c r="C88" s="31">
        <v>15</v>
      </c>
      <c r="D88" s="31">
        <v>24</v>
      </c>
      <c r="E88" s="31">
        <v>26</v>
      </c>
      <c r="F88" s="31">
        <v>30</v>
      </c>
      <c r="G88" s="32">
        <v>27</v>
      </c>
      <c r="H88" s="33">
        <v>261587</v>
      </c>
      <c r="I88" s="36">
        <v>9809</v>
      </c>
    </row>
    <row r="89" spans="1:9" ht="12.75">
      <c r="A89" s="24">
        <v>517</v>
      </c>
      <c r="B89" s="25" t="s">
        <v>79</v>
      </c>
      <c r="C89" s="31">
        <v>122</v>
      </c>
      <c r="D89" s="31">
        <v>2736</v>
      </c>
      <c r="E89" s="31">
        <v>2716</v>
      </c>
      <c r="F89" s="31">
        <v>2699</v>
      </c>
      <c r="G89" s="32">
        <v>2717</v>
      </c>
      <c r="H89" s="33">
        <v>38332432</v>
      </c>
      <c r="I89" s="36">
        <v>14108</v>
      </c>
    </row>
    <row r="90" spans="1:9" ht="12.75">
      <c r="A90" s="24">
        <v>518</v>
      </c>
      <c r="B90" s="25" t="s">
        <v>80</v>
      </c>
      <c r="C90" s="31">
        <v>101</v>
      </c>
      <c r="D90" s="31">
        <v>3123</v>
      </c>
      <c r="E90" s="31">
        <v>3071</v>
      </c>
      <c r="F90" s="31">
        <v>3005</v>
      </c>
      <c r="G90" s="32">
        <v>3066</v>
      </c>
      <c r="H90" s="33">
        <v>64218531</v>
      </c>
      <c r="I90" s="36">
        <v>20943</v>
      </c>
    </row>
    <row r="91" spans="1:9" ht="12.75">
      <c r="A91" s="24">
        <v>519</v>
      </c>
      <c r="B91" s="25" t="s">
        <v>81</v>
      </c>
      <c r="C91" s="31">
        <v>46</v>
      </c>
      <c r="D91" s="31">
        <v>571</v>
      </c>
      <c r="E91" s="31">
        <v>567</v>
      </c>
      <c r="F91" s="31">
        <v>554</v>
      </c>
      <c r="G91" s="32">
        <v>564</v>
      </c>
      <c r="H91" s="33">
        <v>3319257</v>
      </c>
      <c r="I91" s="36">
        <v>5448.60103626943</v>
      </c>
    </row>
    <row r="92" spans="1:9" ht="12.75">
      <c r="A92" s="24"/>
      <c r="B92" s="25"/>
      <c r="C92" s="31"/>
      <c r="D92" s="31"/>
      <c r="E92" s="31"/>
      <c r="F92" s="31"/>
      <c r="G92" s="32"/>
      <c r="H92" s="33"/>
      <c r="I92" s="36"/>
    </row>
    <row r="93" spans="1:9" ht="12.75">
      <c r="A93" s="24" t="s">
        <v>82</v>
      </c>
      <c r="B93" s="25"/>
      <c r="C93" s="27">
        <v>1604</v>
      </c>
      <c r="D93" s="27">
        <v>25679</v>
      </c>
      <c r="E93" s="27">
        <v>25805</v>
      </c>
      <c r="F93" s="27">
        <v>25677</v>
      </c>
      <c r="G93" s="28">
        <v>25720</v>
      </c>
      <c r="H93" s="29">
        <v>332273798</v>
      </c>
      <c r="I93" s="35">
        <v>12918.887947122861</v>
      </c>
    </row>
    <row r="94" spans="1:9" ht="12.75">
      <c r="A94" s="24">
        <v>521</v>
      </c>
      <c r="B94" s="25" t="s">
        <v>83</v>
      </c>
      <c r="C94" s="31">
        <v>0</v>
      </c>
      <c r="D94" s="31">
        <v>0</v>
      </c>
      <c r="E94" s="31">
        <v>0</v>
      </c>
      <c r="F94" s="31">
        <v>0</v>
      </c>
      <c r="G94" s="32">
        <v>0</v>
      </c>
      <c r="H94" s="33">
        <v>0</v>
      </c>
      <c r="I94" s="36">
        <v>0</v>
      </c>
    </row>
    <row r="95" spans="1:9" ht="12.75">
      <c r="A95" s="24">
        <v>522</v>
      </c>
      <c r="B95" s="25" t="s">
        <v>84</v>
      </c>
      <c r="C95" s="31">
        <v>713</v>
      </c>
      <c r="D95" s="31">
        <v>12834</v>
      </c>
      <c r="E95" s="31">
        <v>12946</v>
      </c>
      <c r="F95" s="31">
        <v>12822</v>
      </c>
      <c r="G95" s="32">
        <v>12867</v>
      </c>
      <c r="H95" s="33">
        <v>159114345</v>
      </c>
      <c r="I95" s="36">
        <v>14293.388781992144</v>
      </c>
    </row>
    <row r="96" spans="1:9" ht="12.75">
      <c r="A96" s="24">
        <v>523</v>
      </c>
      <c r="B96" s="25" t="s">
        <v>85</v>
      </c>
      <c r="C96" s="31">
        <v>210</v>
      </c>
      <c r="D96" s="31">
        <v>3736</v>
      </c>
      <c r="E96" s="31">
        <v>3735</v>
      </c>
      <c r="F96" s="31">
        <v>3703</v>
      </c>
      <c r="G96" s="32">
        <v>3725</v>
      </c>
      <c r="H96" s="33">
        <v>62307770</v>
      </c>
      <c r="I96" s="36">
        <v>16728</v>
      </c>
    </row>
    <row r="97" spans="1:9" ht="12.75">
      <c r="A97" s="24">
        <v>524</v>
      </c>
      <c r="B97" s="25" t="s">
        <v>86</v>
      </c>
      <c r="C97" s="31">
        <v>662</v>
      </c>
      <c r="D97" s="31">
        <v>9029</v>
      </c>
      <c r="E97" s="31">
        <v>9046</v>
      </c>
      <c r="F97" s="31">
        <v>9075</v>
      </c>
      <c r="G97" s="32">
        <v>9050</v>
      </c>
      <c r="H97" s="33">
        <v>109731916</v>
      </c>
      <c r="I97" s="36">
        <v>12125</v>
      </c>
    </row>
    <row r="98" spans="1:9" ht="12.75">
      <c r="A98" s="24">
        <v>525</v>
      </c>
      <c r="B98" s="25" t="s">
        <v>87</v>
      </c>
      <c r="C98" s="31">
        <v>19</v>
      </c>
      <c r="D98" s="31">
        <v>80</v>
      </c>
      <c r="E98" s="31">
        <v>78</v>
      </c>
      <c r="F98" s="31">
        <v>77</v>
      </c>
      <c r="G98" s="32">
        <v>78</v>
      </c>
      <c r="H98" s="33">
        <v>1119767</v>
      </c>
      <c r="I98" s="36">
        <v>14295</v>
      </c>
    </row>
    <row r="99" spans="1:9" ht="12.75">
      <c r="A99" s="24"/>
      <c r="B99" s="25"/>
      <c r="C99" s="31"/>
      <c r="D99" s="31"/>
      <c r="E99" s="31"/>
      <c r="F99" s="31"/>
      <c r="G99" s="32"/>
      <c r="H99" s="33"/>
      <c r="I99" s="36"/>
    </row>
    <row r="100" spans="1:9" ht="12.75">
      <c r="A100" s="24" t="s">
        <v>88</v>
      </c>
      <c r="B100" s="25"/>
      <c r="C100" s="27">
        <v>1129</v>
      </c>
      <c r="D100" s="27">
        <v>6443</v>
      </c>
      <c r="E100" s="27">
        <v>6634</v>
      </c>
      <c r="F100" s="27">
        <v>6872</v>
      </c>
      <c r="G100" s="28">
        <v>6650</v>
      </c>
      <c r="H100" s="29">
        <v>53183264</v>
      </c>
      <c r="I100" s="35">
        <v>7997.483308270676</v>
      </c>
    </row>
    <row r="101" spans="1:9" ht="12.75">
      <c r="A101" s="24">
        <v>531</v>
      </c>
      <c r="B101" s="25" t="s">
        <v>89</v>
      </c>
      <c r="C101" s="31">
        <v>867</v>
      </c>
      <c r="D101" s="31">
        <v>4342</v>
      </c>
      <c r="E101" s="31">
        <v>4466</v>
      </c>
      <c r="F101" s="31">
        <v>4581</v>
      </c>
      <c r="G101" s="32">
        <v>4463</v>
      </c>
      <c r="H101" s="33">
        <v>38425290</v>
      </c>
      <c r="I101" s="36">
        <v>8599.20605290333</v>
      </c>
    </row>
    <row r="102" spans="1:9" ht="12.75">
      <c r="A102" s="24">
        <v>532</v>
      </c>
      <c r="B102" s="25" t="s">
        <v>90</v>
      </c>
      <c r="C102" s="31">
        <v>255</v>
      </c>
      <c r="D102" s="31">
        <v>2053</v>
      </c>
      <c r="E102" s="31">
        <v>2121</v>
      </c>
      <c r="F102" s="31">
        <v>2242</v>
      </c>
      <c r="G102" s="32">
        <v>2139</v>
      </c>
      <c r="H102" s="33">
        <v>13801004</v>
      </c>
      <c r="I102" s="36">
        <v>6440.979825151311</v>
      </c>
    </row>
    <row r="103" spans="1:9" ht="12.75">
      <c r="A103" s="24">
        <v>533</v>
      </c>
      <c r="B103" s="25" t="s">
        <v>91</v>
      </c>
      <c r="C103" s="31">
        <v>7</v>
      </c>
      <c r="D103" s="31">
        <v>48</v>
      </c>
      <c r="E103" s="31">
        <v>47</v>
      </c>
      <c r="F103" s="31">
        <v>49</v>
      </c>
      <c r="G103" s="32">
        <v>48</v>
      </c>
      <c r="H103" s="33">
        <v>956970</v>
      </c>
      <c r="I103" s="36">
        <v>19937</v>
      </c>
    </row>
    <row r="104" spans="1:9" ht="12.75">
      <c r="A104" s="24"/>
      <c r="B104" s="25"/>
      <c r="C104" s="31"/>
      <c r="D104" s="31"/>
      <c r="E104" s="31"/>
      <c r="F104" s="31"/>
      <c r="G104" s="32"/>
      <c r="H104" s="33"/>
      <c r="I104" s="36"/>
    </row>
    <row r="105" spans="1:9" ht="12.75">
      <c r="A105" s="24" t="s">
        <v>92</v>
      </c>
      <c r="B105" s="25"/>
      <c r="C105" s="27">
        <v>3649</v>
      </c>
      <c r="D105" s="27">
        <v>19993</v>
      </c>
      <c r="E105" s="27">
        <v>19611</v>
      </c>
      <c r="F105" s="27">
        <v>19735</v>
      </c>
      <c r="G105" s="28">
        <v>19780</v>
      </c>
      <c r="H105" s="29">
        <v>262714102</v>
      </c>
      <c r="I105" s="35">
        <v>13282</v>
      </c>
    </row>
    <row r="106" spans="1:9" ht="12.75">
      <c r="A106" s="24">
        <v>541</v>
      </c>
      <c r="B106" s="25" t="s">
        <v>93</v>
      </c>
      <c r="C106" s="31">
        <v>3649</v>
      </c>
      <c r="D106" s="31">
        <v>19993</v>
      </c>
      <c r="E106" s="31">
        <v>19611</v>
      </c>
      <c r="F106" s="31">
        <v>19735</v>
      </c>
      <c r="G106" s="32">
        <v>19780</v>
      </c>
      <c r="H106" s="33">
        <v>262714102</v>
      </c>
      <c r="I106" s="36">
        <v>13282</v>
      </c>
    </row>
    <row r="107" spans="1:9" ht="12.75">
      <c r="A107" s="24"/>
      <c r="B107" s="25"/>
      <c r="C107" s="31"/>
      <c r="D107" s="31"/>
      <c r="E107" s="31"/>
      <c r="F107" s="31"/>
      <c r="G107" s="32"/>
      <c r="H107" s="33"/>
      <c r="I107" s="33"/>
    </row>
    <row r="108" spans="1:9" ht="12.75">
      <c r="A108" s="24" t="s">
        <v>94</v>
      </c>
      <c r="B108" s="25"/>
      <c r="C108" s="27">
        <v>162</v>
      </c>
      <c r="D108" s="27">
        <v>8327</v>
      </c>
      <c r="E108" s="27">
        <v>8353</v>
      </c>
      <c r="F108" s="27">
        <v>8417</v>
      </c>
      <c r="G108" s="28">
        <v>8366</v>
      </c>
      <c r="H108" s="29">
        <v>157987327</v>
      </c>
      <c r="I108" s="35">
        <v>18885</v>
      </c>
    </row>
    <row r="109" spans="1:9" ht="12.75">
      <c r="A109" s="24">
        <v>551</v>
      </c>
      <c r="B109" s="25" t="s">
        <v>95</v>
      </c>
      <c r="C109" s="31">
        <v>162</v>
      </c>
      <c r="D109" s="31">
        <v>8327</v>
      </c>
      <c r="E109" s="31">
        <v>8353</v>
      </c>
      <c r="F109" s="31">
        <v>8417</v>
      </c>
      <c r="G109" s="32">
        <v>8366</v>
      </c>
      <c r="H109" s="33">
        <v>157987327</v>
      </c>
      <c r="I109" s="36">
        <v>18885</v>
      </c>
    </row>
    <row r="110" spans="1:9" ht="12.75">
      <c r="A110" s="24"/>
      <c r="B110" s="25"/>
      <c r="C110" s="31"/>
      <c r="D110" s="31"/>
      <c r="E110" s="31"/>
      <c r="F110" s="31"/>
      <c r="G110" s="32"/>
      <c r="H110" s="33"/>
      <c r="I110" s="36"/>
    </row>
    <row r="111" spans="1:9" ht="12.75">
      <c r="A111" s="24" t="s">
        <v>96</v>
      </c>
      <c r="B111" s="25"/>
      <c r="C111" s="27">
        <v>2172</v>
      </c>
      <c r="D111" s="27">
        <v>25063</v>
      </c>
      <c r="E111" s="27">
        <v>26078</v>
      </c>
      <c r="F111" s="27">
        <v>26501</v>
      </c>
      <c r="G111" s="28">
        <v>25880</v>
      </c>
      <c r="H111" s="29">
        <v>148139682</v>
      </c>
      <c r="I111" s="35">
        <v>5724.098995363215</v>
      </c>
    </row>
    <row r="112" spans="1:9" ht="12.75">
      <c r="A112" s="24">
        <v>561</v>
      </c>
      <c r="B112" s="25" t="s">
        <v>97</v>
      </c>
      <c r="C112" s="31">
        <v>2023</v>
      </c>
      <c r="D112" s="31">
        <v>23622</v>
      </c>
      <c r="E112" s="31">
        <v>24592</v>
      </c>
      <c r="F112" s="31">
        <v>25011</v>
      </c>
      <c r="G112" s="32">
        <v>24408</v>
      </c>
      <c r="H112" s="33">
        <v>134291611</v>
      </c>
      <c r="I112" s="36">
        <v>5565.393472434916</v>
      </c>
    </row>
    <row r="113" spans="1:9" ht="12.75">
      <c r="A113" s="24">
        <v>562</v>
      </c>
      <c r="B113" s="25" t="s">
        <v>98</v>
      </c>
      <c r="C113" s="31">
        <v>149</v>
      </c>
      <c r="D113" s="31">
        <v>1441</v>
      </c>
      <c r="E113" s="31">
        <v>1486</v>
      </c>
      <c r="F113" s="31">
        <v>1490</v>
      </c>
      <c r="G113" s="32">
        <v>1472</v>
      </c>
      <c r="H113" s="33">
        <v>13848071</v>
      </c>
      <c r="I113" s="36">
        <v>9659.405069976236</v>
      </c>
    </row>
    <row r="114" spans="1:9" ht="12.75">
      <c r="A114" s="24"/>
      <c r="B114" s="25"/>
      <c r="C114" s="31"/>
      <c r="D114" s="31"/>
      <c r="E114" s="31"/>
      <c r="F114" s="31"/>
      <c r="G114" s="32"/>
      <c r="H114" s="33"/>
      <c r="I114" s="36"/>
    </row>
    <row r="115" spans="1:9" ht="12.75">
      <c r="A115" s="24" t="s">
        <v>99</v>
      </c>
      <c r="B115" s="25"/>
      <c r="C115" s="27">
        <v>432</v>
      </c>
      <c r="D115" s="27">
        <v>17104</v>
      </c>
      <c r="E115" s="27">
        <v>17074</v>
      </c>
      <c r="F115" s="27">
        <v>16507</v>
      </c>
      <c r="G115" s="28">
        <v>16895</v>
      </c>
      <c r="H115" s="29">
        <v>157360519</v>
      </c>
      <c r="I115" s="35">
        <v>9314</v>
      </c>
    </row>
    <row r="116" spans="1:9" ht="12.75">
      <c r="A116" s="24">
        <v>611</v>
      </c>
      <c r="B116" s="25" t="s">
        <v>100</v>
      </c>
      <c r="C116" s="31">
        <v>432</v>
      </c>
      <c r="D116" s="31">
        <v>17104</v>
      </c>
      <c r="E116" s="31">
        <v>17074</v>
      </c>
      <c r="F116" s="31">
        <v>16507</v>
      </c>
      <c r="G116" s="32">
        <v>16895</v>
      </c>
      <c r="H116" s="33">
        <v>157360519</v>
      </c>
      <c r="I116" s="36">
        <v>9314</v>
      </c>
    </row>
    <row r="117" spans="1:9" ht="12.75">
      <c r="A117" s="24"/>
      <c r="B117" s="25"/>
      <c r="C117" s="31"/>
      <c r="D117" s="31"/>
      <c r="E117" s="31"/>
      <c r="F117" s="31"/>
      <c r="G117" s="32"/>
      <c r="H117" s="33"/>
      <c r="I117" s="36"/>
    </row>
    <row r="118" spans="1:9" ht="12.75">
      <c r="A118" s="24" t="s">
        <v>101</v>
      </c>
      <c r="B118" s="25"/>
      <c r="C118" s="27">
        <v>2894</v>
      </c>
      <c r="D118" s="27">
        <v>71349</v>
      </c>
      <c r="E118" s="27">
        <v>71389</v>
      </c>
      <c r="F118" s="27">
        <v>71544</v>
      </c>
      <c r="G118" s="28">
        <v>71429</v>
      </c>
      <c r="H118" s="29">
        <v>593858049</v>
      </c>
      <c r="I118" s="35">
        <v>8313.962802223186</v>
      </c>
    </row>
    <row r="119" spans="1:9" ht="12.75">
      <c r="A119" s="24">
        <v>621</v>
      </c>
      <c r="B119" s="25" t="s">
        <v>102</v>
      </c>
      <c r="C119" s="31">
        <v>1892</v>
      </c>
      <c r="D119" s="31">
        <v>20459</v>
      </c>
      <c r="E119" s="31">
        <v>20602</v>
      </c>
      <c r="F119" s="31">
        <v>20647</v>
      </c>
      <c r="G119" s="32">
        <v>20570</v>
      </c>
      <c r="H119" s="33">
        <v>212259945</v>
      </c>
      <c r="I119" s="36">
        <v>9716.619572197797</v>
      </c>
    </row>
    <row r="120" spans="1:9" ht="12.75">
      <c r="A120" s="24">
        <v>622</v>
      </c>
      <c r="B120" s="25" t="s">
        <v>103</v>
      </c>
      <c r="C120" s="31">
        <v>23</v>
      </c>
      <c r="D120" s="31">
        <v>22583</v>
      </c>
      <c r="E120" s="31">
        <v>22557</v>
      </c>
      <c r="F120" s="31">
        <v>22736</v>
      </c>
      <c r="G120" s="32">
        <v>22625</v>
      </c>
      <c r="H120" s="33">
        <v>223297994</v>
      </c>
      <c r="I120" s="36">
        <v>10399.266373020111</v>
      </c>
    </row>
    <row r="121" spans="1:9" ht="12.75">
      <c r="A121" s="24">
        <v>623</v>
      </c>
      <c r="B121" s="25" t="s">
        <v>104</v>
      </c>
      <c r="C121" s="31">
        <v>430</v>
      </c>
      <c r="D121" s="31">
        <v>17990</v>
      </c>
      <c r="E121" s="31">
        <v>17930</v>
      </c>
      <c r="F121" s="31">
        <v>17961</v>
      </c>
      <c r="G121" s="32">
        <v>17961</v>
      </c>
      <c r="H121" s="33">
        <v>107774964</v>
      </c>
      <c r="I121" s="36">
        <v>5948.257600968084</v>
      </c>
    </row>
    <row r="122" spans="1:9" ht="12.75">
      <c r="A122" s="24">
        <v>624</v>
      </c>
      <c r="B122" s="25" t="s">
        <v>105</v>
      </c>
      <c r="C122" s="31">
        <v>549</v>
      </c>
      <c r="D122" s="31">
        <v>10317</v>
      </c>
      <c r="E122" s="31">
        <v>10300</v>
      </c>
      <c r="F122" s="31">
        <v>10200</v>
      </c>
      <c r="G122" s="32">
        <v>10273</v>
      </c>
      <c r="H122" s="33">
        <v>50525146</v>
      </c>
      <c r="I122" s="36">
        <v>5030.435520251054</v>
      </c>
    </row>
    <row r="123" spans="1:9" ht="12.75">
      <c r="A123" s="24"/>
      <c r="B123" s="25"/>
      <c r="C123" s="31"/>
      <c r="D123" s="31"/>
      <c r="E123" s="31"/>
      <c r="F123" s="31"/>
      <c r="G123" s="32"/>
      <c r="H123" s="33"/>
      <c r="I123" s="36"/>
    </row>
    <row r="124" spans="1:9" ht="12.75">
      <c r="A124" s="24" t="s">
        <v>106</v>
      </c>
      <c r="B124" s="25"/>
      <c r="C124" s="27">
        <v>527</v>
      </c>
      <c r="D124" s="27">
        <v>6872</v>
      </c>
      <c r="E124" s="27">
        <v>7761</v>
      </c>
      <c r="F124" s="27">
        <v>8590</v>
      </c>
      <c r="G124" s="28">
        <v>7740</v>
      </c>
      <c r="H124" s="29">
        <v>36728800</v>
      </c>
      <c r="I124" s="35">
        <v>4745.32299741602</v>
      </c>
    </row>
    <row r="125" spans="1:9" ht="12.75">
      <c r="A125" s="24">
        <v>711</v>
      </c>
      <c r="B125" s="25" t="s">
        <v>107</v>
      </c>
      <c r="C125" s="31">
        <v>135</v>
      </c>
      <c r="D125" s="31">
        <v>1261</v>
      </c>
      <c r="E125" s="31">
        <v>1394</v>
      </c>
      <c r="F125" s="31">
        <v>1310</v>
      </c>
      <c r="G125" s="32">
        <v>1321</v>
      </c>
      <c r="H125" s="33">
        <v>6761528</v>
      </c>
      <c r="I125" s="36">
        <v>9116</v>
      </c>
    </row>
    <row r="126" spans="1:9" ht="12.75">
      <c r="A126" s="24">
        <v>712</v>
      </c>
      <c r="B126" s="25" t="s">
        <v>108</v>
      </c>
      <c r="C126" s="31">
        <v>36</v>
      </c>
      <c r="D126" s="31">
        <v>689</v>
      </c>
      <c r="E126" s="31">
        <v>783</v>
      </c>
      <c r="F126" s="31">
        <v>854</v>
      </c>
      <c r="G126" s="32">
        <v>775</v>
      </c>
      <c r="H126" s="33">
        <v>3649733</v>
      </c>
      <c r="I126" s="36">
        <v>9487</v>
      </c>
    </row>
    <row r="127" spans="1:9" ht="12.75">
      <c r="A127" s="24">
        <v>713</v>
      </c>
      <c r="B127" s="25" t="s">
        <v>109</v>
      </c>
      <c r="C127" s="31">
        <v>356</v>
      </c>
      <c r="D127" s="31">
        <v>4922</v>
      </c>
      <c r="E127" s="31">
        <v>5584</v>
      </c>
      <c r="F127" s="31">
        <v>6426</v>
      </c>
      <c r="G127" s="32">
        <v>5644</v>
      </c>
      <c r="H127" s="33">
        <v>26317539</v>
      </c>
      <c r="I127" s="36">
        <v>7697</v>
      </c>
    </row>
    <row r="128" spans="1:9" ht="12.75">
      <c r="A128" s="24"/>
      <c r="B128" s="25"/>
      <c r="C128" s="31"/>
      <c r="D128" s="31"/>
      <c r="E128" s="31"/>
      <c r="F128" s="31"/>
      <c r="G128" s="32"/>
      <c r="H128" s="33"/>
      <c r="I128" s="36"/>
    </row>
    <row r="129" spans="1:9" ht="12.75">
      <c r="A129" s="24" t="s">
        <v>110</v>
      </c>
      <c r="B129" s="25"/>
      <c r="C129" s="27">
        <v>2776</v>
      </c>
      <c r="D129" s="27">
        <v>40815</v>
      </c>
      <c r="E129" s="27">
        <v>43311</v>
      </c>
      <c r="F129" s="27">
        <v>45667</v>
      </c>
      <c r="G129" s="28">
        <v>43264</v>
      </c>
      <c r="H129" s="29">
        <v>152179109</v>
      </c>
      <c r="I129" s="35">
        <v>3517.4535179363907</v>
      </c>
    </row>
    <row r="130" spans="1:9" ht="12.75">
      <c r="A130" s="24">
        <v>721</v>
      </c>
      <c r="B130" s="25" t="s">
        <v>111</v>
      </c>
      <c r="C130" s="31">
        <v>207</v>
      </c>
      <c r="D130" s="31">
        <v>3284</v>
      </c>
      <c r="E130" s="31">
        <v>3679</v>
      </c>
      <c r="F130" s="31">
        <v>4131</v>
      </c>
      <c r="G130" s="32">
        <v>3698</v>
      </c>
      <c r="H130" s="33">
        <v>19216908</v>
      </c>
      <c r="I130" s="36">
        <v>10400</v>
      </c>
    </row>
    <row r="131" spans="1:9" ht="12.75">
      <c r="A131" s="24">
        <v>722</v>
      </c>
      <c r="B131" s="25" t="s">
        <v>112</v>
      </c>
      <c r="C131" s="31">
        <v>2569</v>
      </c>
      <c r="D131" s="31">
        <v>37531</v>
      </c>
      <c r="E131" s="31">
        <v>39632</v>
      </c>
      <c r="F131" s="31">
        <v>41536</v>
      </c>
      <c r="G131" s="32">
        <v>39566</v>
      </c>
      <c r="H131" s="33">
        <v>132962201</v>
      </c>
      <c r="I131" s="36">
        <v>3223.25580861244</v>
      </c>
    </row>
    <row r="132" spans="1:9" ht="12.75">
      <c r="A132" s="24"/>
      <c r="B132" s="25"/>
      <c r="C132" s="31"/>
      <c r="D132" s="31"/>
      <c r="E132" s="31"/>
      <c r="F132" s="31"/>
      <c r="G132" s="32"/>
      <c r="H132" s="33"/>
      <c r="I132" s="36"/>
    </row>
    <row r="133" spans="1:9" ht="12.75">
      <c r="A133" s="24" t="s">
        <v>113</v>
      </c>
      <c r="B133" s="25"/>
      <c r="C133" s="27">
        <v>3290</v>
      </c>
      <c r="D133" s="27">
        <v>17946</v>
      </c>
      <c r="E133" s="27">
        <v>18276</v>
      </c>
      <c r="F133" s="27">
        <v>18528</v>
      </c>
      <c r="G133" s="28">
        <v>18249</v>
      </c>
      <c r="H133" s="29">
        <v>103019334</v>
      </c>
      <c r="I133" s="35">
        <v>5645.204339963833</v>
      </c>
    </row>
    <row r="134" spans="1:9" ht="12.75">
      <c r="A134" s="24">
        <v>811</v>
      </c>
      <c r="B134" s="25" t="s">
        <v>114</v>
      </c>
      <c r="C134" s="31">
        <v>1047</v>
      </c>
      <c r="D134" s="31">
        <v>4408</v>
      </c>
      <c r="E134" s="31">
        <v>4416</v>
      </c>
      <c r="F134" s="31">
        <v>4359</v>
      </c>
      <c r="G134" s="32">
        <v>4394</v>
      </c>
      <c r="H134" s="33">
        <v>33213769</v>
      </c>
      <c r="I134" s="36">
        <v>7657.989424875945</v>
      </c>
    </row>
    <row r="135" spans="1:9" ht="12.75">
      <c r="A135" s="24">
        <v>812</v>
      </c>
      <c r="B135" s="25" t="s">
        <v>115</v>
      </c>
      <c r="C135" s="31">
        <v>963</v>
      </c>
      <c r="D135" s="31">
        <v>5197</v>
      </c>
      <c r="E135" s="31">
        <v>5325</v>
      </c>
      <c r="F135" s="31">
        <v>5337</v>
      </c>
      <c r="G135" s="32">
        <v>5286</v>
      </c>
      <c r="H135" s="33">
        <v>25908010</v>
      </c>
      <c r="I135" s="36">
        <v>9201</v>
      </c>
    </row>
    <row r="136" spans="1:9" ht="12.75">
      <c r="A136" s="24">
        <v>813</v>
      </c>
      <c r="B136" s="25" t="s">
        <v>116</v>
      </c>
      <c r="C136" s="31">
        <v>856</v>
      </c>
      <c r="D136" s="31">
        <v>7755</v>
      </c>
      <c r="E136" s="31">
        <v>7943</v>
      </c>
      <c r="F136" s="31">
        <v>8235</v>
      </c>
      <c r="G136" s="32">
        <v>7977</v>
      </c>
      <c r="H136" s="33">
        <v>40964603</v>
      </c>
      <c r="I136" s="36">
        <v>5282.439293598234</v>
      </c>
    </row>
    <row r="137" spans="1:9" ht="12.75">
      <c r="A137" s="24">
        <v>814</v>
      </c>
      <c r="B137" s="25" t="s">
        <v>117</v>
      </c>
      <c r="C137" s="31">
        <v>424</v>
      </c>
      <c r="D137" s="31">
        <v>586</v>
      </c>
      <c r="E137" s="31">
        <v>592</v>
      </c>
      <c r="F137" s="31">
        <v>597</v>
      </c>
      <c r="G137" s="32">
        <v>592</v>
      </c>
      <c r="H137" s="33">
        <v>2932952</v>
      </c>
      <c r="I137" s="36">
        <v>4956.233114166169</v>
      </c>
    </row>
    <row r="138" spans="1:9" ht="12.75">
      <c r="A138" s="24"/>
      <c r="B138" s="24"/>
      <c r="C138" s="31"/>
      <c r="D138" s="31"/>
      <c r="E138" s="31"/>
      <c r="F138" s="31"/>
      <c r="G138" s="32"/>
      <c r="H138" s="33"/>
      <c r="I138" s="36"/>
    </row>
    <row r="139" spans="1:9" ht="12.75">
      <c r="A139" s="24">
        <v>999</v>
      </c>
      <c r="B139" s="24" t="s">
        <v>118</v>
      </c>
      <c r="C139" s="27">
        <v>822</v>
      </c>
      <c r="D139" s="27">
        <v>616</v>
      </c>
      <c r="E139" s="27">
        <v>712</v>
      </c>
      <c r="F139" s="27">
        <v>772</v>
      </c>
      <c r="G139" s="28">
        <v>700</v>
      </c>
      <c r="H139" s="29">
        <v>8332511</v>
      </c>
      <c r="I139" s="35">
        <v>11903</v>
      </c>
    </row>
    <row r="140" spans="1:9" ht="12.75">
      <c r="A140" s="24"/>
      <c r="B140" s="25"/>
      <c r="C140" s="31"/>
      <c r="D140" s="31"/>
      <c r="E140" s="31"/>
      <c r="F140" s="31"/>
      <c r="G140" s="32"/>
      <c r="H140" s="33"/>
      <c r="I140" s="36"/>
    </row>
    <row r="141" spans="1:9" ht="12.75">
      <c r="A141" s="24" t="s">
        <v>119</v>
      </c>
      <c r="B141" s="25"/>
      <c r="C141" s="27">
        <v>686</v>
      </c>
      <c r="D141" s="27">
        <v>65949</v>
      </c>
      <c r="E141" s="27">
        <v>66607</v>
      </c>
      <c r="F141" s="27">
        <v>66576</v>
      </c>
      <c r="G141" s="28">
        <v>66377</v>
      </c>
      <c r="H141" s="29">
        <v>795209823</v>
      </c>
      <c r="I141" s="35">
        <v>11980.201319734246</v>
      </c>
    </row>
    <row r="142" spans="1:9" ht="12.75">
      <c r="A142" s="25"/>
      <c r="B142" s="24" t="s">
        <v>120</v>
      </c>
      <c r="C142" s="31">
        <v>147</v>
      </c>
      <c r="D142" s="31">
        <v>10061</v>
      </c>
      <c r="E142" s="31">
        <v>9911</v>
      </c>
      <c r="F142" s="31">
        <v>9933</v>
      </c>
      <c r="G142" s="32">
        <v>9968</v>
      </c>
      <c r="H142" s="33">
        <v>146050745</v>
      </c>
      <c r="I142" s="36">
        <v>14651</v>
      </c>
    </row>
    <row r="143" spans="1:9" ht="12.75">
      <c r="A143" s="25"/>
      <c r="B143" s="24" t="s">
        <v>121</v>
      </c>
      <c r="C143" s="31">
        <v>109</v>
      </c>
      <c r="D143" s="31">
        <v>17716</v>
      </c>
      <c r="E143" s="31">
        <v>17537</v>
      </c>
      <c r="F143" s="31">
        <v>17662</v>
      </c>
      <c r="G143" s="32">
        <v>17638</v>
      </c>
      <c r="H143" s="33">
        <v>203251466</v>
      </c>
      <c r="I143" s="36">
        <v>11523</v>
      </c>
    </row>
    <row r="144" spans="1:9" ht="12.75">
      <c r="A144" s="25"/>
      <c r="B144" s="24" t="s">
        <v>122</v>
      </c>
      <c r="C144" s="31">
        <v>430</v>
      </c>
      <c r="D144" s="31">
        <v>38172</v>
      </c>
      <c r="E144" s="31">
        <v>39159</v>
      </c>
      <c r="F144" s="31">
        <v>38981</v>
      </c>
      <c r="G144" s="32">
        <v>38771</v>
      </c>
      <c r="H144" s="33">
        <v>445907612</v>
      </c>
      <c r="I144" s="36">
        <v>11501</v>
      </c>
    </row>
    <row r="145" spans="1:9" ht="12.75">
      <c r="A145" s="39"/>
      <c r="B145" s="40"/>
      <c r="C145" s="40"/>
      <c r="D145" s="40"/>
      <c r="E145" s="40"/>
      <c r="F145" s="40"/>
      <c r="G145" s="23"/>
      <c r="H145" s="40"/>
      <c r="I145" s="40"/>
    </row>
    <row r="146" spans="1:9" ht="12.75">
      <c r="A146" s="64" t="s">
        <v>123</v>
      </c>
      <c r="B146" s="64"/>
      <c r="C146" s="64"/>
      <c r="D146" s="64"/>
      <c r="E146" s="64"/>
      <c r="F146" s="64"/>
      <c r="G146" s="64"/>
      <c r="H146" s="64"/>
      <c r="I146" s="64"/>
    </row>
    <row r="147" spans="1:9" ht="12.75">
      <c r="A147" s="65" t="s">
        <v>127</v>
      </c>
      <c r="B147" s="65"/>
      <c r="C147" s="65"/>
      <c r="D147" s="65"/>
      <c r="E147" s="65"/>
      <c r="F147" s="65"/>
      <c r="G147" s="65"/>
      <c r="H147" s="65"/>
      <c r="I147" s="65"/>
    </row>
    <row r="148" spans="1:9" ht="12.75">
      <c r="A148" s="65" t="s">
        <v>124</v>
      </c>
      <c r="B148" s="65"/>
      <c r="C148" s="65"/>
      <c r="D148" s="65"/>
      <c r="E148" s="65"/>
      <c r="F148" s="65"/>
      <c r="G148" s="65"/>
      <c r="H148" s="65"/>
      <c r="I148" s="65"/>
    </row>
    <row r="149" spans="1:9" ht="12.75">
      <c r="A149" s="65" t="s">
        <v>125</v>
      </c>
      <c r="B149" s="65"/>
      <c r="C149" s="65"/>
      <c r="D149" s="65"/>
      <c r="E149" s="65"/>
      <c r="F149" s="65"/>
      <c r="G149" s="65"/>
      <c r="H149" s="65"/>
      <c r="I149" s="65"/>
    </row>
    <row r="150" spans="1:9" ht="12.75">
      <c r="A150" s="24"/>
      <c r="B150" s="25"/>
      <c r="C150" s="25"/>
      <c r="D150" s="25"/>
      <c r="E150" s="25"/>
      <c r="F150" s="25"/>
      <c r="G150" s="25"/>
      <c r="H150" s="25"/>
      <c r="I150" s="25"/>
    </row>
    <row r="151" spans="1:9" ht="12.75">
      <c r="A151" s="24"/>
      <c r="B151" s="25"/>
      <c r="C151" s="25"/>
      <c r="D151" s="25"/>
      <c r="E151" s="25"/>
      <c r="F151" s="25"/>
      <c r="G151" s="25"/>
      <c r="H151" s="25"/>
      <c r="I151" s="25"/>
    </row>
  </sheetData>
  <sheetProtection/>
  <mergeCells count="6">
    <mergeCell ref="A1:I1"/>
    <mergeCell ref="A2:I2"/>
    <mergeCell ref="A146:I146"/>
    <mergeCell ref="A147:I147"/>
    <mergeCell ref="A148:I148"/>
    <mergeCell ref="A149:I149"/>
  </mergeCells>
  <printOptions horizontalCentered="1"/>
  <pageMargins left="0.25" right="0.24" top="0.5" bottom="1" header="0.5" footer="0.24"/>
  <pageSetup fitToHeight="2" fitToWidth="1" horizontalDpi="300" verticalDpi="3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showGridLines="0" zoomScalePageLayoutView="0" workbookViewId="0" topLeftCell="A1">
      <selection activeCell="E21" sqref="E21"/>
    </sheetView>
  </sheetViews>
  <sheetFormatPr defaultColWidth="9.140625" defaultRowHeight="12.75"/>
  <cols>
    <col min="1" max="1" width="6.00390625" style="1" customWidth="1"/>
    <col min="2" max="2" width="36.421875" style="1" customWidth="1"/>
    <col min="3" max="3" width="10.421875" style="1" bestFit="1" customWidth="1"/>
    <col min="4" max="4" width="11.7109375" style="1" bestFit="1" customWidth="1"/>
    <col min="5" max="6" width="12.00390625" style="1" bestFit="1" customWidth="1"/>
    <col min="7" max="7" width="11.57421875" style="0" customWidth="1"/>
    <col min="8" max="8" width="17.7109375" style="0" bestFit="1" customWidth="1"/>
    <col min="9" max="9" width="10.8515625" style="0" bestFit="1" customWidth="1"/>
  </cols>
  <sheetData>
    <row r="1" spans="1:9" ht="15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.75">
      <c r="A2" s="60" t="s">
        <v>136</v>
      </c>
      <c r="B2" s="60"/>
      <c r="C2" s="60"/>
      <c r="D2" s="60"/>
      <c r="E2" s="60"/>
      <c r="F2" s="60"/>
      <c r="G2" s="60"/>
      <c r="H2" s="60"/>
      <c r="I2" s="60"/>
    </row>
    <row r="3" spans="1:9" ht="14.25">
      <c r="A3" s="22"/>
      <c r="B3" s="22"/>
      <c r="C3" s="22"/>
      <c r="D3" s="22"/>
      <c r="E3" s="22"/>
      <c r="F3" s="22"/>
      <c r="G3" s="41"/>
      <c r="H3" s="41"/>
      <c r="I3" s="41"/>
    </row>
    <row r="4" spans="1:9" ht="12.75">
      <c r="A4" s="22"/>
      <c r="B4" s="22"/>
      <c r="C4" s="22"/>
      <c r="D4" s="22"/>
      <c r="E4" s="22"/>
      <c r="F4" s="22"/>
      <c r="G4" s="43"/>
      <c r="H4" s="42"/>
      <c r="I4" s="42"/>
    </row>
    <row r="5" spans="1:9" ht="12.75">
      <c r="A5" s="24"/>
      <c r="B5" s="25"/>
      <c r="C5" s="22" t="s">
        <v>1</v>
      </c>
      <c r="D5" s="22" t="s">
        <v>137</v>
      </c>
      <c r="E5" s="22" t="s">
        <v>138</v>
      </c>
      <c r="F5" s="22" t="s">
        <v>139</v>
      </c>
      <c r="G5" s="42" t="s">
        <v>2</v>
      </c>
      <c r="H5" s="42" t="s">
        <v>3</v>
      </c>
      <c r="I5" s="42" t="s">
        <v>2</v>
      </c>
    </row>
    <row r="6" spans="1:9" ht="12.75">
      <c r="A6" s="24"/>
      <c r="B6" s="25"/>
      <c r="C6" s="22" t="s">
        <v>4</v>
      </c>
      <c r="D6" s="26">
        <v>2004</v>
      </c>
      <c r="E6" s="26">
        <v>2004</v>
      </c>
      <c r="F6" s="26">
        <v>2004</v>
      </c>
      <c r="G6" s="42" t="s">
        <v>5</v>
      </c>
      <c r="H6" s="42" t="s">
        <v>6</v>
      </c>
      <c r="I6" s="42" t="s">
        <v>7</v>
      </c>
    </row>
    <row r="7" spans="1:9" ht="12.75">
      <c r="A7" s="24"/>
      <c r="B7" s="25"/>
      <c r="C7" s="22"/>
      <c r="D7" s="22"/>
      <c r="E7" s="22"/>
      <c r="F7" s="22"/>
      <c r="G7" s="43"/>
      <c r="H7" s="42"/>
      <c r="I7" s="42"/>
    </row>
    <row r="8" spans="1:9" ht="12.75">
      <c r="A8" s="24" t="s">
        <v>8</v>
      </c>
      <c r="C8" s="24">
        <f>C11+C18+C23+C26+C31+C54+C59+C73+C84+C93+C100+C105+C108+C111+C115+C118+C124+C129+C133+C139+C141</f>
        <v>35199</v>
      </c>
      <c r="D8" s="24">
        <f>D11+D18+D23+D26+D31+D54+D59+D73+D84+D93+D100+D105+D108+D111+D115+D118+D124+D129+D133+D139+D141</f>
        <v>472961</v>
      </c>
      <c r="E8" s="24">
        <f>E11+E18+E23+E26+E31+E54+E59+E73+E84+E93+E100+E105+E108+E111+E115+E118+E124+E129+E133+E139+E141</f>
        <v>474294</v>
      </c>
      <c r="F8" s="24">
        <f>F11+F18+F23+F26+F31+F54+F59+F73+F84+F93+F100+F105+F108+F111+F115+F118+F124+F129+F133+F139+F141</f>
        <v>484804</v>
      </c>
      <c r="G8" s="42">
        <f aca="true" t="shared" si="0" ref="G8:G71">(D8+E8+F8)/3</f>
        <v>477353</v>
      </c>
      <c r="H8" s="44">
        <f>H11+H18+H23+H26+H31+H54+H59+H73+H84+H93+H100+H105+H108+H111+H115+H118+H124+H129+H133+H139+H141</f>
        <v>4391405948</v>
      </c>
      <c r="I8" s="46">
        <f>+H8/G8</f>
        <v>9199.493766667434</v>
      </c>
    </row>
    <row r="9" spans="1:9" ht="12.75">
      <c r="A9" s="24" t="s">
        <v>9</v>
      </c>
      <c r="C9" s="24">
        <f>C11+C18+C23+C26+C31+C54+C59+C73+C84+C93+C100+C105+C108+C111+C115+C118+C124+C129+C133+C139</f>
        <v>34519</v>
      </c>
      <c r="D9" s="24">
        <f>D11+D18+D23+D26+D31+D54+D59+D73+D84+D93+D100+D105+D108+D111+D115+D118+D124+D129+D133+D139</f>
        <v>417986</v>
      </c>
      <c r="E9" s="24">
        <f>E11+E18+E23+E26+E31+E54+E59+E73+E84+E93+E100+E105+E108+E111+E115+E118+E124+E129+E133+E139</f>
        <v>419449</v>
      </c>
      <c r="F9" s="24">
        <f>F11+F18+F23+F26+F31+F54+F59+F73+F84+F93+F100+F105+F108+F111+F115+F118+F124+F129+F133+F139</f>
        <v>418698</v>
      </c>
      <c r="G9" s="42">
        <f t="shared" si="0"/>
        <v>418711</v>
      </c>
      <c r="H9" s="44">
        <f>H11+H18+H23+H26+H31+H54+H59+H73+H84+H93+H100+H105+H108+H111+H115+H118+H124+H129+H133+H139</f>
        <v>3674505432</v>
      </c>
      <c r="I9" s="46">
        <f>+H9/G9</f>
        <v>8775.755669184711</v>
      </c>
    </row>
    <row r="10" spans="1:9" ht="12.75">
      <c r="A10" s="24"/>
      <c r="C10" s="25"/>
      <c r="D10" s="25"/>
      <c r="E10" s="25"/>
      <c r="F10" s="25"/>
      <c r="G10" s="43"/>
      <c r="H10" s="45"/>
      <c r="I10" s="47"/>
    </row>
    <row r="11" spans="1:9" ht="12.75">
      <c r="A11" s="24" t="s">
        <v>10</v>
      </c>
      <c r="B11" s="25"/>
      <c r="C11" s="24">
        <f>SUM(C12:C16)</f>
        <v>160</v>
      </c>
      <c r="D11" s="24">
        <v>987</v>
      </c>
      <c r="E11" s="24">
        <v>961</v>
      </c>
      <c r="F11" s="24">
        <v>920</v>
      </c>
      <c r="G11" s="42">
        <f t="shared" si="0"/>
        <v>956</v>
      </c>
      <c r="H11" s="44">
        <v>7732022</v>
      </c>
      <c r="I11" s="48">
        <f>H11/G11</f>
        <v>8087.889121338912</v>
      </c>
    </row>
    <row r="12" spans="1:9" ht="12.75">
      <c r="A12" s="24">
        <v>111</v>
      </c>
      <c r="B12" s="25" t="s">
        <v>11</v>
      </c>
      <c r="C12" s="25">
        <v>82</v>
      </c>
      <c r="D12" s="25">
        <v>693</v>
      </c>
      <c r="E12" s="25">
        <v>651</v>
      </c>
      <c r="F12" s="25">
        <v>632</v>
      </c>
      <c r="G12" s="43">
        <f t="shared" si="0"/>
        <v>658.6666666666666</v>
      </c>
      <c r="H12" s="45">
        <v>4059893</v>
      </c>
      <c r="I12" s="49">
        <f>+H12/G12</f>
        <v>6163.80516194332</v>
      </c>
    </row>
    <row r="13" spans="1:9" ht="12.75">
      <c r="A13" s="24">
        <v>112</v>
      </c>
      <c r="B13" s="25" t="s">
        <v>12</v>
      </c>
      <c r="C13" s="25">
        <v>21</v>
      </c>
      <c r="D13" s="25">
        <v>97</v>
      </c>
      <c r="E13" s="25">
        <v>106</v>
      </c>
      <c r="F13" s="25">
        <v>105</v>
      </c>
      <c r="G13" s="43">
        <f t="shared" si="0"/>
        <v>102.66666666666667</v>
      </c>
      <c r="H13" s="45">
        <v>464014</v>
      </c>
      <c r="I13" s="49">
        <f>+H13/G13</f>
        <v>4519.6168831168825</v>
      </c>
    </row>
    <row r="14" spans="1:9" ht="12.75">
      <c r="A14" s="24">
        <v>113</v>
      </c>
      <c r="B14" s="25" t="s">
        <v>13</v>
      </c>
      <c r="C14" s="25">
        <v>3</v>
      </c>
      <c r="D14" s="57" t="s">
        <v>126</v>
      </c>
      <c r="E14" s="57" t="s">
        <v>126</v>
      </c>
      <c r="F14" s="57" t="s">
        <v>126</v>
      </c>
      <c r="G14" s="50" t="s">
        <v>126</v>
      </c>
      <c r="H14" s="50" t="s">
        <v>126</v>
      </c>
      <c r="I14" s="50" t="s">
        <v>126</v>
      </c>
    </row>
    <row r="15" spans="1:9" ht="12.75">
      <c r="A15" s="24">
        <v>114</v>
      </c>
      <c r="B15" s="25" t="s">
        <v>14</v>
      </c>
      <c r="C15" s="25">
        <v>28</v>
      </c>
      <c r="D15" s="25">
        <v>130</v>
      </c>
      <c r="E15" s="25">
        <v>133</v>
      </c>
      <c r="F15" s="25">
        <v>120</v>
      </c>
      <c r="G15" s="43">
        <f t="shared" si="0"/>
        <v>127.66666666666667</v>
      </c>
      <c r="H15" s="45">
        <v>2895003</v>
      </c>
      <c r="I15" s="49">
        <f>+H15/G15</f>
        <v>22676.2637075718</v>
      </c>
    </row>
    <row r="16" spans="1:9" ht="12.75">
      <c r="A16" s="24">
        <v>115</v>
      </c>
      <c r="B16" s="25" t="s">
        <v>15</v>
      </c>
      <c r="C16" s="25">
        <v>26</v>
      </c>
      <c r="D16" s="25">
        <v>64</v>
      </c>
      <c r="E16" s="25">
        <v>68</v>
      </c>
      <c r="F16" s="25">
        <v>60</v>
      </c>
      <c r="G16" s="43">
        <f t="shared" si="0"/>
        <v>64</v>
      </c>
      <c r="H16" s="45">
        <v>299223</v>
      </c>
      <c r="I16" s="49">
        <f>+H16/G16</f>
        <v>4675.359375</v>
      </c>
    </row>
    <row r="17" spans="1:9" ht="12.75">
      <c r="A17" s="24"/>
      <c r="B17" s="25"/>
      <c r="C17" s="25"/>
      <c r="D17" s="25"/>
      <c r="E17" s="25"/>
      <c r="F17" s="25"/>
      <c r="G17" s="43"/>
      <c r="H17" s="45"/>
      <c r="I17" s="49"/>
    </row>
    <row r="18" spans="1:9" ht="12.75">
      <c r="A18" s="24" t="s">
        <v>16</v>
      </c>
      <c r="B18" s="25"/>
      <c r="C18" s="24">
        <f>SUM(C19:C21)</f>
        <v>23</v>
      </c>
      <c r="D18" s="24">
        <v>209</v>
      </c>
      <c r="E18" s="24">
        <v>192</v>
      </c>
      <c r="F18" s="24">
        <v>193</v>
      </c>
      <c r="G18" s="42">
        <v>198</v>
      </c>
      <c r="H18" s="44">
        <v>2287869</v>
      </c>
      <c r="I18" s="48">
        <f>H18/G18</f>
        <v>11554.89393939394</v>
      </c>
    </row>
    <row r="19" spans="1:9" ht="12.75">
      <c r="A19" s="24">
        <v>211</v>
      </c>
      <c r="B19" s="25" t="s">
        <v>17</v>
      </c>
      <c r="C19" s="58">
        <v>1</v>
      </c>
      <c r="D19" s="59" t="s">
        <v>126</v>
      </c>
      <c r="E19" s="59" t="s">
        <v>126</v>
      </c>
      <c r="F19" s="59" t="s">
        <v>126</v>
      </c>
      <c r="G19" s="52" t="s">
        <v>126</v>
      </c>
      <c r="H19" s="52" t="s">
        <v>126</v>
      </c>
      <c r="I19" s="52" t="s">
        <v>126</v>
      </c>
    </row>
    <row r="20" spans="1:9" ht="12.75">
      <c r="A20" s="24">
        <v>212</v>
      </c>
      <c r="B20" s="25" t="s">
        <v>18</v>
      </c>
      <c r="C20" s="25">
        <v>20</v>
      </c>
      <c r="D20" s="25">
        <v>206</v>
      </c>
      <c r="E20" s="25">
        <v>189</v>
      </c>
      <c r="F20" s="25">
        <v>189</v>
      </c>
      <c r="G20" s="43">
        <f t="shared" si="0"/>
        <v>194.66666666666666</v>
      </c>
      <c r="H20" s="45">
        <v>2246003</v>
      </c>
      <c r="I20" s="49">
        <f>+H20/G20</f>
        <v>11537.686643835617</v>
      </c>
    </row>
    <row r="21" spans="1:9" ht="12.75">
      <c r="A21" s="24">
        <v>213</v>
      </c>
      <c r="B21" s="25" t="s">
        <v>19</v>
      </c>
      <c r="C21" s="25">
        <v>2</v>
      </c>
      <c r="D21" s="57" t="s">
        <v>126</v>
      </c>
      <c r="E21" s="57" t="s">
        <v>126</v>
      </c>
      <c r="F21" s="57" t="s">
        <v>126</v>
      </c>
      <c r="G21" s="50" t="s">
        <v>126</v>
      </c>
      <c r="H21" s="50" t="s">
        <v>126</v>
      </c>
      <c r="I21" s="50" t="s">
        <v>126</v>
      </c>
    </row>
    <row r="22" spans="1:9" ht="12.75">
      <c r="A22" s="24"/>
      <c r="B22" s="25"/>
      <c r="C22" s="25"/>
      <c r="D22" s="25"/>
      <c r="E22" s="25"/>
      <c r="F22" s="25"/>
      <c r="G22" s="43"/>
      <c r="H22" s="45"/>
      <c r="I22" s="49"/>
    </row>
    <row r="23" spans="1:9" ht="12.75">
      <c r="A23" s="24" t="s">
        <v>20</v>
      </c>
      <c r="B23" s="25"/>
      <c r="C23" s="24">
        <v>28</v>
      </c>
      <c r="D23" s="24">
        <v>1075</v>
      </c>
      <c r="E23" s="24">
        <v>1070</v>
      </c>
      <c r="F23" s="24">
        <v>1074</v>
      </c>
      <c r="G23" s="44">
        <v>1073</v>
      </c>
      <c r="H23" s="44">
        <v>17922244</v>
      </c>
      <c r="I23" s="44">
        <v>16703</v>
      </c>
    </row>
    <row r="24" spans="1:9" s="53" customFormat="1" ht="12.75">
      <c r="A24" s="25">
        <v>221</v>
      </c>
      <c r="B24" s="25" t="s">
        <v>20</v>
      </c>
      <c r="C24" s="25">
        <v>28</v>
      </c>
      <c r="D24" s="25">
        <v>1075</v>
      </c>
      <c r="E24" s="25">
        <v>1070</v>
      </c>
      <c r="F24" s="25">
        <v>1074</v>
      </c>
      <c r="G24" s="45">
        <v>1073</v>
      </c>
      <c r="H24" s="45">
        <v>17922244</v>
      </c>
      <c r="I24" s="45">
        <v>16703</v>
      </c>
    </row>
    <row r="25" spans="1:9" ht="12.75">
      <c r="A25" s="24"/>
      <c r="B25" s="25"/>
      <c r="C25" s="25"/>
      <c r="D25" s="25"/>
      <c r="E25" s="25"/>
      <c r="F25" s="25"/>
      <c r="G25" s="43"/>
      <c r="H25" s="45"/>
      <c r="I25" s="49"/>
    </row>
    <row r="26" spans="1:9" ht="12.75">
      <c r="A26" s="24" t="s">
        <v>21</v>
      </c>
      <c r="B26" s="24"/>
      <c r="C26" s="24">
        <f aca="true" t="shared" si="1" ref="C26:H26">SUM(C27:C29)</f>
        <v>4089</v>
      </c>
      <c r="D26" s="24">
        <f t="shared" si="1"/>
        <v>22421</v>
      </c>
      <c r="E26" s="24">
        <f t="shared" si="1"/>
        <v>22398</v>
      </c>
      <c r="F26" s="24">
        <f t="shared" si="1"/>
        <v>22262</v>
      </c>
      <c r="G26" s="44">
        <f t="shared" si="1"/>
        <v>22360.333333333336</v>
      </c>
      <c r="H26" s="44">
        <f t="shared" si="1"/>
        <v>238778947</v>
      </c>
      <c r="I26" s="48">
        <f>H26/G26</f>
        <v>10678.684590271461</v>
      </c>
    </row>
    <row r="27" spans="1:9" ht="12.75">
      <c r="A27" s="24">
        <v>236</v>
      </c>
      <c r="B27" s="25" t="s">
        <v>22</v>
      </c>
      <c r="C27" s="25">
        <v>1285</v>
      </c>
      <c r="D27" s="25">
        <v>5695</v>
      </c>
      <c r="E27" s="25">
        <v>5668</v>
      </c>
      <c r="F27" s="25">
        <v>5646</v>
      </c>
      <c r="G27" s="43">
        <f t="shared" si="0"/>
        <v>5669.666666666667</v>
      </c>
      <c r="H27" s="45">
        <v>58712001</v>
      </c>
      <c r="I27" s="49">
        <f aca="true" t="shared" si="2" ref="I27:I52">+H27/G27</f>
        <v>10355.459051090598</v>
      </c>
    </row>
    <row r="28" spans="1:9" ht="12.75">
      <c r="A28" s="24">
        <v>237</v>
      </c>
      <c r="B28" s="25" t="s">
        <v>23</v>
      </c>
      <c r="C28" s="25">
        <v>207</v>
      </c>
      <c r="D28" s="25">
        <v>2535</v>
      </c>
      <c r="E28" s="25">
        <v>2460</v>
      </c>
      <c r="F28" s="25">
        <v>2399</v>
      </c>
      <c r="G28" s="43">
        <f t="shared" si="0"/>
        <v>2464.6666666666665</v>
      </c>
      <c r="H28" s="45">
        <v>35292151</v>
      </c>
      <c r="I28" s="49">
        <f t="shared" si="2"/>
        <v>14319.238977549365</v>
      </c>
    </row>
    <row r="29" spans="1:9" ht="12.75">
      <c r="A29" s="24">
        <v>238</v>
      </c>
      <c r="B29" s="25" t="s">
        <v>24</v>
      </c>
      <c r="C29" s="25">
        <v>2597</v>
      </c>
      <c r="D29" s="25">
        <v>14191</v>
      </c>
      <c r="E29" s="25">
        <v>14270</v>
      </c>
      <c r="F29" s="25">
        <v>14217</v>
      </c>
      <c r="G29" s="43">
        <f t="shared" si="0"/>
        <v>14226</v>
      </c>
      <c r="H29" s="45">
        <v>144774795</v>
      </c>
      <c r="I29" s="49">
        <f t="shared" si="2"/>
        <v>10176.774567692957</v>
      </c>
    </row>
    <row r="30" spans="1:9" ht="12.75">
      <c r="A30" s="24"/>
      <c r="B30" s="25"/>
      <c r="C30" s="25"/>
      <c r="D30" s="25"/>
      <c r="E30" s="25"/>
      <c r="F30" s="25"/>
      <c r="G30" s="43"/>
      <c r="H30" s="45"/>
      <c r="I30" s="49"/>
    </row>
    <row r="31" spans="1:9" ht="12.75">
      <c r="A31" s="24" t="s">
        <v>25</v>
      </c>
      <c r="B31" s="25"/>
      <c r="C31" s="24">
        <f>SUM(C32:C52)</f>
        <v>2270</v>
      </c>
      <c r="D31" s="24">
        <v>55066</v>
      </c>
      <c r="E31" s="24">
        <v>57142</v>
      </c>
      <c r="F31" s="24">
        <v>57132</v>
      </c>
      <c r="G31" s="42">
        <v>56447</v>
      </c>
      <c r="H31" s="44">
        <v>569367701</v>
      </c>
      <c r="I31" s="48">
        <f>H31/G31</f>
        <v>10086.766364908675</v>
      </c>
    </row>
    <row r="32" spans="1:9" ht="12.75">
      <c r="A32" s="24">
        <v>311</v>
      </c>
      <c r="B32" s="25" t="s">
        <v>26</v>
      </c>
      <c r="C32" s="25">
        <v>182</v>
      </c>
      <c r="D32" s="25">
        <v>3003</v>
      </c>
      <c r="E32" s="25">
        <v>3004</v>
      </c>
      <c r="F32" s="25">
        <v>3000</v>
      </c>
      <c r="G32" s="43">
        <f t="shared" si="0"/>
        <v>3002.3333333333335</v>
      </c>
      <c r="H32" s="45">
        <v>19617827</v>
      </c>
      <c r="I32" s="49">
        <f t="shared" si="2"/>
        <v>6534.193516154102</v>
      </c>
    </row>
    <row r="33" spans="1:9" ht="12.75">
      <c r="A33" s="24">
        <v>312</v>
      </c>
      <c r="B33" s="25" t="s">
        <v>27</v>
      </c>
      <c r="C33" s="25">
        <v>16</v>
      </c>
      <c r="D33" s="25">
        <v>659</v>
      </c>
      <c r="E33" s="25">
        <v>651</v>
      </c>
      <c r="F33" s="25">
        <v>619</v>
      </c>
      <c r="G33" s="43">
        <f t="shared" si="0"/>
        <v>643</v>
      </c>
      <c r="H33" s="45">
        <v>6810253</v>
      </c>
      <c r="I33" s="49">
        <f t="shared" si="2"/>
        <v>10591.373250388802</v>
      </c>
    </row>
    <row r="34" spans="1:9" ht="12.75">
      <c r="A34" s="24">
        <v>313</v>
      </c>
      <c r="B34" s="25" t="s">
        <v>28</v>
      </c>
      <c r="C34" s="25">
        <v>72</v>
      </c>
      <c r="D34" s="25">
        <v>3555</v>
      </c>
      <c r="E34" s="25">
        <v>3797</v>
      </c>
      <c r="F34" s="25">
        <v>3780</v>
      </c>
      <c r="G34" s="43">
        <f t="shared" si="0"/>
        <v>3710.6666666666665</v>
      </c>
      <c r="H34" s="45">
        <v>33039979</v>
      </c>
      <c r="I34" s="49">
        <f t="shared" si="2"/>
        <v>8904.054707150557</v>
      </c>
    </row>
    <row r="35" spans="1:9" ht="12.75">
      <c r="A35" s="24">
        <v>314</v>
      </c>
      <c r="B35" s="25" t="s">
        <v>29</v>
      </c>
      <c r="C35" s="25">
        <v>58</v>
      </c>
      <c r="D35" s="25">
        <v>789</v>
      </c>
      <c r="E35" s="25">
        <v>921</v>
      </c>
      <c r="F35" s="25">
        <v>915</v>
      </c>
      <c r="G35" s="43">
        <f t="shared" si="0"/>
        <v>875</v>
      </c>
      <c r="H35" s="45">
        <v>6725242</v>
      </c>
      <c r="I35" s="49">
        <f t="shared" si="2"/>
        <v>7685.990857142857</v>
      </c>
    </row>
    <row r="36" spans="1:9" ht="12.75">
      <c r="A36" s="24">
        <v>315</v>
      </c>
      <c r="B36" s="25" t="s">
        <v>30</v>
      </c>
      <c r="C36" s="25">
        <v>20</v>
      </c>
      <c r="D36" s="25">
        <v>198</v>
      </c>
      <c r="E36" s="25">
        <v>220</v>
      </c>
      <c r="F36" s="25">
        <v>226</v>
      </c>
      <c r="G36" s="43">
        <f t="shared" si="0"/>
        <v>214.66666666666666</v>
      </c>
      <c r="H36" s="45">
        <v>1338235</v>
      </c>
      <c r="I36" s="49">
        <f t="shared" si="2"/>
        <v>6234.01397515528</v>
      </c>
    </row>
    <row r="37" spans="1:9" ht="12.75">
      <c r="A37" s="24">
        <v>316</v>
      </c>
      <c r="B37" s="25" t="s">
        <v>31</v>
      </c>
      <c r="C37" s="25">
        <v>13</v>
      </c>
      <c r="D37" s="25">
        <v>157</v>
      </c>
      <c r="E37" s="25">
        <v>149</v>
      </c>
      <c r="F37" s="25">
        <v>142</v>
      </c>
      <c r="G37" s="43">
        <f t="shared" si="0"/>
        <v>149.33333333333334</v>
      </c>
      <c r="H37" s="45">
        <v>726022</v>
      </c>
      <c r="I37" s="49">
        <f t="shared" si="2"/>
        <v>4861.754464285714</v>
      </c>
    </row>
    <row r="38" spans="1:9" ht="12.75">
      <c r="A38" s="24">
        <v>321</v>
      </c>
      <c r="B38" s="25" t="s">
        <v>32</v>
      </c>
      <c r="C38" s="25">
        <v>44</v>
      </c>
      <c r="D38" s="25">
        <v>779</v>
      </c>
      <c r="E38" s="25">
        <v>790</v>
      </c>
      <c r="F38" s="25">
        <v>798</v>
      </c>
      <c r="G38" s="43">
        <f t="shared" si="0"/>
        <v>789</v>
      </c>
      <c r="H38" s="45">
        <v>6633099</v>
      </c>
      <c r="I38" s="49">
        <f t="shared" si="2"/>
        <v>8406.96958174905</v>
      </c>
    </row>
    <row r="39" spans="1:9" ht="12.75">
      <c r="A39" s="24">
        <v>322</v>
      </c>
      <c r="B39" s="25" t="s">
        <v>33</v>
      </c>
      <c r="C39" s="25">
        <v>43</v>
      </c>
      <c r="D39" s="25">
        <v>1316</v>
      </c>
      <c r="E39" s="25">
        <v>1413</v>
      </c>
      <c r="F39" s="25">
        <v>1420</v>
      </c>
      <c r="G39" s="43">
        <f t="shared" si="0"/>
        <v>1383</v>
      </c>
      <c r="H39" s="45">
        <v>13190879</v>
      </c>
      <c r="I39" s="49">
        <f t="shared" si="2"/>
        <v>9537.873463485177</v>
      </c>
    </row>
    <row r="40" spans="1:9" ht="12.75">
      <c r="A40" s="24">
        <v>323</v>
      </c>
      <c r="B40" s="25" t="s">
        <v>34</v>
      </c>
      <c r="C40" s="25">
        <v>182</v>
      </c>
      <c r="D40" s="25">
        <v>2088</v>
      </c>
      <c r="E40" s="25">
        <v>2085</v>
      </c>
      <c r="F40" s="25">
        <v>2082</v>
      </c>
      <c r="G40" s="43">
        <f t="shared" si="0"/>
        <v>2085</v>
      </c>
      <c r="H40" s="45">
        <v>19646170</v>
      </c>
      <c r="I40" s="49">
        <f t="shared" si="2"/>
        <v>9422.623501199041</v>
      </c>
    </row>
    <row r="41" spans="1:9" ht="12.75">
      <c r="A41" s="24">
        <v>324</v>
      </c>
      <c r="B41" s="25" t="s">
        <v>35</v>
      </c>
      <c r="C41" s="25">
        <v>4</v>
      </c>
      <c r="D41" s="59" t="s">
        <v>126</v>
      </c>
      <c r="E41" s="59" t="s">
        <v>126</v>
      </c>
      <c r="F41" s="59" t="s">
        <v>126</v>
      </c>
      <c r="G41" s="52" t="s">
        <v>126</v>
      </c>
      <c r="H41" s="52" t="s">
        <v>126</v>
      </c>
      <c r="I41" s="52" t="s">
        <v>126</v>
      </c>
    </row>
    <row r="42" spans="1:9" ht="12.75">
      <c r="A42" s="24">
        <v>325</v>
      </c>
      <c r="B42" s="25" t="s">
        <v>36</v>
      </c>
      <c r="C42" s="25">
        <v>80</v>
      </c>
      <c r="D42" s="25">
        <v>4272</v>
      </c>
      <c r="E42" s="25">
        <v>4270</v>
      </c>
      <c r="F42" s="25">
        <v>4247</v>
      </c>
      <c r="G42" s="43">
        <f t="shared" si="0"/>
        <v>4263</v>
      </c>
      <c r="H42" s="45">
        <v>57557389</v>
      </c>
      <c r="I42" s="49">
        <f t="shared" si="2"/>
        <v>13501.615998123387</v>
      </c>
    </row>
    <row r="43" spans="1:9" ht="12.75">
      <c r="A43" s="24">
        <v>326</v>
      </c>
      <c r="B43" s="25" t="s">
        <v>37</v>
      </c>
      <c r="C43" s="25">
        <v>74</v>
      </c>
      <c r="D43" s="25">
        <v>2940</v>
      </c>
      <c r="E43" s="25">
        <v>3037</v>
      </c>
      <c r="F43" s="25">
        <v>3049</v>
      </c>
      <c r="G43" s="43">
        <f t="shared" si="0"/>
        <v>3008.6666666666665</v>
      </c>
      <c r="H43" s="45">
        <v>31448377</v>
      </c>
      <c r="I43" s="49">
        <f t="shared" si="2"/>
        <v>10452.59594504764</v>
      </c>
    </row>
    <row r="44" spans="1:9" ht="12.75">
      <c r="A44" s="24">
        <v>327</v>
      </c>
      <c r="B44" s="25" t="s">
        <v>38</v>
      </c>
      <c r="C44" s="25">
        <v>55</v>
      </c>
      <c r="D44" s="25">
        <v>579</v>
      </c>
      <c r="E44" s="25">
        <v>619</v>
      </c>
      <c r="F44" s="25">
        <v>618</v>
      </c>
      <c r="G44" s="43">
        <f t="shared" si="0"/>
        <v>605.3333333333334</v>
      </c>
      <c r="H44" s="45">
        <v>6286555</v>
      </c>
      <c r="I44" s="49">
        <f t="shared" si="2"/>
        <v>10385.27808370044</v>
      </c>
    </row>
    <row r="45" spans="1:9" ht="12.75">
      <c r="A45" s="24">
        <v>331</v>
      </c>
      <c r="B45" s="25" t="s">
        <v>39</v>
      </c>
      <c r="C45" s="25">
        <v>76</v>
      </c>
      <c r="D45" s="25">
        <v>1530</v>
      </c>
      <c r="E45" s="25">
        <v>1725</v>
      </c>
      <c r="F45" s="25">
        <v>1749</v>
      </c>
      <c r="G45" s="43">
        <f>(D45+E45+F45)/3</f>
        <v>1668</v>
      </c>
      <c r="H45" s="45">
        <v>18565300</v>
      </c>
      <c r="I45" s="49">
        <f t="shared" si="2"/>
        <v>11130.2757793765</v>
      </c>
    </row>
    <row r="46" spans="1:9" ht="12.75">
      <c r="A46" s="24">
        <v>332</v>
      </c>
      <c r="B46" s="25" t="s">
        <v>40</v>
      </c>
      <c r="C46" s="25">
        <v>357</v>
      </c>
      <c r="D46" s="25">
        <v>7515</v>
      </c>
      <c r="E46" s="25">
        <v>7921</v>
      </c>
      <c r="F46" s="25">
        <v>7916</v>
      </c>
      <c r="G46" s="43">
        <f t="shared" si="0"/>
        <v>7784</v>
      </c>
      <c r="H46" s="45">
        <v>73170011</v>
      </c>
      <c r="I46" s="49">
        <f t="shared" si="2"/>
        <v>9400.05280061665</v>
      </c>
    </row>
    <row r="47" spans="1:9" ht="12.75">
      <c r="A47" s="24">
        <v>333</v>
      </c>
      <c r="B47" s="25" t="s">
        <v>41</v>
      </c>
      <c r="C47" s="25">
        <v>182</v>
      </c>
      <c r="D47" s="25">
        <v>2386</v>
      </c>
      <c r="E47" s="25">
        <v>2421</v>
      </c>
      <c r="F47" s="25">
        <v>2446</v>
      </c>
      <c r="G47" s="43">
        <f t="shared" si="0"/>
        <v>2417.6666666666665</v>
      </c>
      <c r="H47" s="45">
        <v>26537437</v>
      </c>
      <c r="I47" s="49">
        <f t="shared" si="2"/>
        <v>10976.466427685096</v>
      </c>
    </row>
    <row r="48" spans="1:9" ht="12.75">
      <c r="A48" s="24">
        <v>334</v>
      </c>
      <c r="B48" s="25" t="s">
        <v>42</v>
      </c>
      <c r="C48" s="25">
        <v>100</v>
      </c>
      <c r="D48" s="25">
        <v>5279</v>
      </c>
      <c r="E48" s="25">
        <v>5237</v>
      </c>
      <c r="F48" s="25">
        <v>5145</v>
      </c>
      <c r="G48" s="43">
        <f t="shared" si="0"/>
        <v>5220.333333333333</v>
      </c>
      <c r="H48" s="45">
        <v>74162299</v>
      </c>
      <c r="I48" s="49">
        <f t="shared" si="2"/>
        <v>14206.42979375519</v>
      </c>
    </row>
    <row r="49" spans="1:9" ht="12.75">
      <c r="A49" s="24">
        <v>335</v>
      </c>
      <c r="B49" s="25" t="s">
        <v>43</v>
      </c>
      <c r="C49" s="25">
        <v>44</v>
      </c>
      <c r="D49" s="25">
        <v>2406</v>
      </c>
      <c r="E49" s="25">
        <v>2420</v>
      </c>
      <c r="F49" s="25">
        <v>2419</v>
      </c>
      <c r="G49" s="43">
        <f t="shared" si="0"/>
        <v>2415</v>
      </c>
      <c r="H49" s="45">
        <v>27983665</v>
      </c>
      <c r="I49" s="49">
        <f t="shared" si="2"/>
        <v>11587.438923395444</v>
      </c>
    </row>
    <row r="50" spans="1:9" ht="12.75">
      <c r="A50" s="24">
        <v>336</v>
      </c>
      <c r="B50" s="25" t="s">
        <v>44</v>
      </c>
      <c r="C50" s="25">
        <v>65</v>
      </c>
      <c r="D50" s="25">
        <v>3807</v>
      </c>
      <c r="E50" s="25">
        <v>3806</v>
      </c>
      <c r="F50" s="25">
        <v>3789</v>
      </c>
      <c r="G50" s="43">
        <f t="shared" si="0"/>
        <v>3800.6666666666665</v>
      </c>
      <c r="H50" s="45">
        <v>40234011</v>
      </c>
      <c r="I50" s="49">
        <f t="shared" si="2"/>
        <v>10586.040431503245</v>
      </c>
    </row>
    <row r="51" spans="1:9" ht="12.75">
      <c r="A51" s="24">
        <v>337</v>
      </c>
      <c r="B51" s="25" t="s">
        <v>45</v>
      </c>
      <c r="C51" s="25">
        <v>84</v>
      </c>
      <c r="D51" s="25">
        <v>1863</v>
      </c>
      <c r="E51" s="25">
        <v>1887</v>
      </c>
      <c r="F51" s="25">
        <v>1908</v>
      </c>
      <c r="G51" s="43">
        <f t="shared" si="0"/>
        <v>1886</v>
      </c>
      <c r="H51" s="45">
        <v>15764939</v>
      </c>
      <c r="I51" s="49">
        <f t="shared" si="2"/>
        <v>8358.928419936374</v>
      </c>
    </row>
    <row r="52" spans="1:9" ht="12.75">
      <c r="A52" s="24">
        <v>339</v>
      </c>
      <c r="B52" s="25" t="s">
        <v>46</v>
      </c>
      <c r="C52" s="25">
        <v>519</v>
      </c>
      <c r="D52" s="25">
        <v>9887</v>
      </c>
      <c r="E52" s="25">
        <v>10708</v>
      </c>
      <c r="F52" s="25">
        <v>10804</v>
      </c>
      <c r="G52" s="43">
        <f t="shared" si="0"/>
        <v>10466.333333333334</v>
      </c>
      <c r="H52" s="45">
        <v>88787860</v>
      </c>
      <c r="I52" s="49">
        <f t="shared" si="2"/>
        <v>8483.186725691901</v>
      </c>
    </row>
    <row r="53" spans="1:9" ht="12.75">
      <c r="A53" s="24"/>
      <c r="B53" s="25"/>
      <c r="C53" s="25"/>
      <c r="D53" s="25"/>
      <c r="E53" s="25"/>
      <c r="F53" s="25"/>
      <c r="G53" s="43"/>
      <c r="H53" s="45"/>
      <c r="I53" s="49"/>
    </row>
    <row r="54" spans="1:9" ht="12.75">
      <c r="A54" s="24" t="s">
        <v>47</v>
      </c>
      <c r="B54" s="25"/>
      <c r="C54" s="24">
        <f>SUM(C55:C57)</f>
        <v>2830</v>
      </c>
      <c r="D54" s="24">
        <f>SUM(D55:D57)</f>
        <v>16480</v>
      </c>
      <c r="E54" s="24">
        <f>SUM(E55:E57)</f>
        <v>16466</v>
      </c>
      <c r="F54" s="24">
        <f>SUM(F55:F57)</f>
        <v>16361</v>
      </c>
      <c r="G54" s="42">
        <f t="shared" si="0"/>
        <v>16435.666666666668</v>
      </c>
      <c r="H54" s="44">
        <f>SUM(H55:H57)</f>
        <v>203257069</v>
      </c>
      <c r="I54" s="48">
        <f>H54/G54</f>
        <v>12366.828381365727</v>
      </c>
    </row>
    <row r="55" spans="1:9" ht="12.75">
      <c r="A55" s="24">
        <v>423</v>
      </c>
      <c r="B55" s="25" t="s">
        <v>48</v>
      </c>
      <c r="C55" s="25">
        <v>992</v>
      </c>
      <c r="D55" s="25">
        <v>8965</v>
      </c>
      <c r="E55" s="25">
        <v>8969</v>
      </c>
      <c r="F55" s="25">
        <v>8933</v>
      </c>
      <c r="G55" s="43">
        <f t="shared" si="0"/>
        <v>8955.666666666666</v>
      </c>
      <c r="H55" s="45">
        <v>104469071</v>
      </c>
      <c r="I55" s="49">
        <f>+H55/G55</f>
        <v>11665.136152156922</v>
      </c>
    </row>
    <row r="56" spans="1:9" ht="12.75">
      <c r="A56" s="24">
        <v>424</v>
      </c>
      <c r="B56" s="25" t="s">
        <v>49</v>
      </c>
      <c r="C56" s="25">
        <v>560</v>
      </c>
      <c r="D56" s="25">
        <v>5064</v>
      </c>
      <c r="E56" s="25">
        <v>5039</v>
      </c>
      <c r="F56" s="25">
        <v>4978</v>
      </c>
      <c r="G56" s="43">
        <f t="shared" si="0"/>
        <v>5027</v>
      </c>
      <c r="H56" s="45">
        <v>59043041</v>
      </c>
      <c r="I56" s="49">
        <f>+H56/G56</f>
        <v>11745.184205291427</v>
      </c>
    </row>
    <row r="57" spans="1:9" ht="12.75">
      <c r="A57" s="24">
        <v>425</v>
      </c>
      <c r="B57" s="25" t="s">
        <v>50</v>
      </c>
      <c r="C57" s="25">
        <v>1278</v>
      </c>
      <c r="D57" s="25">
        <v>2451</v>
      </c>
      <c r="E57" s="25">
        <v>2458</v>
      </c>
      <c r="F57" s="25">
        <v>2450</v>
      </c>
      <c r="G57" s="43">
        <f t="shared" si="0"/>
        <v>2453</v>
      </c>
      <c r="H57" s="45">
        <v>39744957</v>
      </c>
      <c r="I57" s="49">
        <f>+H57/G57</f>
        <v>16202.591520587037</v>
      </c>
    </row>
    <row r="58" spans="1:9" ht="12.75">
      <c r="A58" s="24"/>
      <c r="B58" s="25"/>
      <c r="C58" s="25"/>
      <c r="D58" s="25"/>
      <c r="E58" s="25"/>
      <c r="F58" s="25"/>
      <c r="G58" s="43"/>
      <c r="H58" s="45"/>
      <c r="I58" s="49"/>
    </row>
    <row r="59" spans="1:9" ht="12.75">
      <c r="A59" s="24" t="s">
        <v>51</v>
      </c>
      <c r="B59" s="25"/>
      <c r="C59" s="24">
        <f>SUM(C60:C71)</f>
        <v>4131</v>
      </c>
      <c r="D59" s="24">
        <f>SUM(D60:D71)</f>
        <v>52804</v>
      </c>
      <c r="E59" s="24">
        <f>SUM(E60:E71)</f>
        <v>52772</v>
      </c>
      <c r="F59" s="24">
        <f>SUM(F60:F71)</f>
        <v>52550</v>
      </c>
      <c r="G59" s="42">
        <f t="shared" si="0"/>
        <v>52708.666666666664</v>
      </c>
      <c r="H59" s="44">
        <f>SUM(H60:H71)</f>
        <v>322913031</v>
      </c>
      <c r="I59" s="48">
        <f>H59/G59</f>
        <v>6126.374492493328</v>
      </c>
    </row>
    <row r="60" spans="1:9" ht="12.75">
      <c r="A60" s="24">
        <v>441</v>
      </c>
      <c r="B60" s="25" t="s">
        <v>52</v>
      </c>
      <c r="C60" s="25">
        <v>449</v>
      </c>
      <c r="D60" s="25">
        <v>6140</v>
      </c>
      <c r="E60" s="25">
        <v>6120</v>
      </c>
      <c r="F60" s="25">
        <v>6102</v>
      </c>
      <c r="G60" s="43">
        <f t="shared" si="0"/>
        <v>6120.666666666667</v>
      </c>
      <c r="H60" s="45">
        <v>58523487</v>
      </c>
      <c r="I60" s="49">
        <f aca="true" t="shared" si="3" ref="I60:I91">+H60/G60</f>
        <v>9561.619703735976</v>
      </c>
    </row>
    <row r="61" spans="1:9" ht="12.75">
      <c r="A61" s="24">
        <v>442</v>
      </c>
      <c r="B61" s="25" t="s">
        <v>53</v>
      </c>
      <c r="C61" s="25">
        <v>205</v>
      </c>
      <c r="D61" s="25">
        <v>1710</v>
      </c>
      <c r="E61" s="25">
        <v>1708</v>
      </c>
      <c r="F61" s="25">
        <v>1676</v>
      </c>
      <c r="G61" s="43">
        <f t="shared" si="0"/>
        <v>1698</v>
      </c>
      <c r="H61" s="45">
        <v>11400782</v>
      </c>
      <c r="I61" s="49">
        <f t="shared" si="3"/>
        <v>6714.2414605418135</v>
      </c>
    </row>
    <row r="62" spans="1:9" ht="12.75">
      <c r="A62" s="24">
        <v>443</v>
      </c>
      <c r="B62" s="25" t="s">
        <v>54</v>
      </c>
      <c r="C62" s="25">
        <v>199</v>
      </c>
      <c r="D62" s="25">
        <v>1366</v>
      </c>
      <c r="E62" s="25">
        <v>1354</v>
      </c>
      <c r="F62" s="25">
        <v>1355</v>
      </c>
      <c r="G62" s="43">
        <f t="shared" si="0"/>
        <v>1358.3333333333333</v>
      </c>
      <c r="H62" s="45">
        <v>10707267</v>
      </c>
      <c r="I62" s="49">
        <f t="shared" si="3"/>
        <v>7882.65055214724</v>
      </c>
    </row>
    <row r="63" spans="1:9" ht="12.75">
      <c r="A63" s="24">
        <v>444</v>
      </c>
      <c r="B63" s="25" t="s">
        <v>55</v>
      </c>
      <c r="C63" s="25">
        <v>258</v>
      </c>
      <c r="D63" s="25">
        <v>4315</v>
      </c>
      <c r="E63" s="25">
        <v>4229</v>
      </c>
      <c r="F63" s="25">
        <v>4257</v>
      </c>
      <c r="G63" s="43">
        <f t="shared" si="0"/>
        <v>4267</v>
      </c>
      <c r="H63" s="45">
        <v>31382822</v>
      </c>
      <c r="I63" s="49">
        <f t="shared" si="3"/>
        <v>7354.774314506679</v>
      </c>
    </row>
    <row r="64" spans="1:9" ht="12.75">
      <c r="A64" s="24">
        <v>445</v>
      </c>
      <c r="B64" s="25" t="s">
        <v>56</v>
      </c>
      <c r="C64" s="25">
        <v>705</v>
      </c>
      <c r="D64" s="25">
        <v>9208</v>
      </c>
      <c r="E64" s="25">
        <v>9171</v>
      </c>
      <c r="F64" s="25">
        <v>8954</v>
      </c>
      <c r="G64" s="43">
        <f t="shared" si="0"/>
        <v>9111</v>
      </c>
      <c r="H64" s="45">
        <v>43111446</v>
      </c>
      <c r="I64" s="49">
        <f t="shared" si="3"/>
        <v>4731.801778070464</v>
      </c>
    </row>
    <row r="65" spans="1:9" ht="12.75">
      <c r="A65" s="24">
        <v>446</v>
      </c>
      <c r="B65" s="25" t="s">
        <v>57</v>
      </c>
      <c r="C65" s="25">
        <v>289</v>
      </c>
      <c r="D65" s="25">
        <v>5395</v>
      </c>
      <c r="E65" s="25">
        <v>5353</v>
      </c>
      <c r="F65" s="25">
        <v>5433</v>
      </c>
      <c r="G65" s="43">
        <f t="shared" si="0"/>
        <v>5393.666666666667</v>
      </c>
      <c r="H65" s="45">
        <v>38177831</v>
      </c>
      <c r="I65" s="49">
        <f t="shared" si="3"/>
        <v>7078.270378839379</v>
      </c>
    </row>
    <row r="66" spans="1:9" ht="12.75">
      <c r="A66" s="24">
        <v>447</v>
      </c>
      <c r="B66" s="25" t="s">
        <v>58</v>
      </c>
      <c r="C66" s="25">
        <v>317</v>
      </c>
      <c r="D66" s="25">
        <v>2095</v>
      </c>
      <c r="E66" s="25">
        <v>2117</v>
      </c>
      <c r="F66" s="25">
        <v>2089</v>
      </c>
      <c r="G66" s="43">
        <f t="shared" si="0"/>
        <v>2100.3333333333335</v>
      </c>
      <c r="H66" s="45">
        <v>10845371</v>
      </c>
      <c r="I66" s="49">
        <f t="shared" si="3"/>
        <v>5163.642755118235</v>
      </c>
    </row>
    <row r="67" spans="1:9" ht="12.75">
      <c r="A67" s="24">
        <v>448</v>
      </c>
      <c r="B67" s="25" t="s">
        <v>59</v>
      </c>
      <c r="C67" s="25">
        <v>531</v>
      </c>
      <c r="D67" s="25">
        <v>5574</v>
      </c>
      <c r="E67" s="25">
        <v>5609</v>
      </c>
      <c r="F67" s="25">
        <v>5505</v>
      </c>
      <c r="G67" s="43">
        <f t="shared" si="0"/>
        <v>5562.666666666667</v>
      </c>
      <c r="H67" s="45">
        <v>25157923</v>
      </c>
      <c r="I67" s="49">
        <f t="shared" si="3"/>
        <v>4522.63716442953</v>
      </c>
    </row>
    <row r="68" spans="1:9" ht="12.75">
      <c r="A68" s="24">
        <v>451</v>
      </c>
      <c r="B68" s="25" t="s">
        <v>60</v>
      </c>
      <c r="C68" s="25">
        <v>279</v>
      </c>
      <c r="D68" s="25">
        <v>2059</v>
      </c>
      <c r="E68" s="25">
        <v>2051</v>
      </c>
      <c r="F68" s="25">
        <v>2028</v>
      </c>
      <c r="G68" s="43">
        <f t="shared" si="0"/>
        <v>2046</v>
      </c>
      <c r="H68" s="45">
        <v>8601397</v>
      </c>
      <c r="I68" s="49">
        <f t="shared" si="3"/>
        <v>4204.006353861193</v>
      </c>
    </row>
    <row r="69" spans="1:9" ht="12.75">
      <c r="A69" s="24">
        <v>452</v>
      </c>
      <c r="B69" s="25" t="s">
        <v>61</v>
      </c>
      <c r="C69" s="25">
        <v>165</v>
      </c>
      <c r="D69" s="25">
        <v>9784</v>
      </c>
      <c r="E69" s="25">
        <v>9846</v>
      </c>
      <c r="F69" s="25">
        <v>9922</v>
      </c>
      <c r="G69" s="43">
        <f t="shared" si="0"/>
        <v>9850.666666666666</v>
      </c>
      <c r="H69" s="45">
        <v>52090156</v>
      </c>
      <c r="I69" s="49">
        <f t="shared" si="3"/>
        <v>5287.982809962101</v>
      </c>
    </row>
    <row r="70" spans="1:9" ht="12.75">
      <c r="A70" s="24">
        <v>453</v>
      </c>
      <c r="B70" s="25" t="s">
        <v>62</v>
      </c>
      <c r="C70" s="25">
        <v>526</v>
      </c>
      <c r="D70" s="25">
        <v>3171</v>
      </c>
      <c r="E70" s="25">
        <v>3226</v>
      </c>
      <c r="F70" s="25">
        <v>3148</v>
      </c>
      <c r="G70" s="43">
        <f t="shared" si="0"/>
        <v>3181.6666666666665</v>
      </c>
      <c r="H70" s="45">
        <v>15515605</v>
      </c>
      <c r="I70" s="49">
        <f t="shared" si="3"/>
        <v>4876.565217391305</v>
      </c>
    </row>
    <row r="71" spans="1:9" ht="12.75">
      <c r="A71" s="24">
        <v>454</v>
      </c>
      <c r="B71" s="25" t="s">
        <v>63</v>
      </c>
      <c r="C71" s="25">
        <v>208</v>
      </c>
      <c r="D71" s="25">
        <v>1987</v>
      </c>
      <c r="E71" s="25">
        <v>1988</v>
      </c>
      <c r="F71" s="25">
        <v>2081</v>
      </c>
      <c r="G71" s="43">
        <f t="shared" si="0"/>
        <v>2018.6666666666667</v>
      </c>
      <c r="H71" s="45">
        <v>17398944</v>
      </c>
      <c r="I71" s="49">
        <f t="shared" si="3"/>
        <v>8619.027741083222</v>
      </c>
    </row>
    <row r="72" spans="1:9" ht="12.75">
      <c r="A72" s="24"/>
      <c r="B72" s="25"/>
      <c r="C72" s="25"/>
      <c r="D72" s="25"/>
      <c r="E72" s="25"/>
      <c r="F72" s="25"/>
      <c r="G72" s="43"/>
      <c r="H72" s="45"/>
      <c r="I72" s="49"/>
    </row>
    <row r="73" spans="1:9" ht="12.75">
      <c r="A73" s="7" t="s">
        <v>64</v>
      </c>
      <c r="B73" s="7"/>
      <c r="C73" s="24">
        <f aca="true" t="shared" si="4" ref="C73:H73">SUM(C74:C82)</f>
        <v>724</v>
      </c>
      <c r="D73" s="24">
        <f t="shared" si="4"/>
        <v>8734</v>
      </c>
      <c r="E73" s="24">
        <f t="shared" si="4"/>
        <v>8700</v>
      </c>
      <c r="F73" s="24">
        <f t="shared" si="4"/>
        <v>9682</v>
      </c>
      <c r="G73" s="44">
        <f t="shared" si="4"/>
        <v>9038.666666666668</v>
      </c>
      <c r="H73" s="44">
        <f t="shared" si="4"/>
        <v>71625533</v>
      </c>
      <c r="I73" s="48">
        <f>H73/G73</f>
        <v>7924.347211978167</v>
      </c>
    </row>
    <row r="74" spans="1:9" ht="12.75">
      <c r="A74" s="24">
        <v>481</v>
      </c>
      <c r="B74" s="25" t="s">
        <v>65</v>
      </c>
      <c r="C74" s="25">
        <v>28</v>
      </c>
      <c r="D74" s="25">
        <v>508</v>
      </c>
      <c r="E74" s="25">
        <v>523</v>
      </c>
      <c r="F74" s="25">
        <v>525</v>
      </c>
      <c r="G74" s="43">
        <f aca="true" t="shared" si="5" ref="G74:G137">(D74+E74+F74)/3</f>
        <v>518.6666666666666</v>
      </c>
      <c r="H74" s="45">
        <v>4775206</v>
      </c>
      <c r="I74" s="49">
        <f t="shared" si="3"/>
        <v>9206.695372750642</v>
      </c>
    </row>
    <row r="75" spans="1:9" ht="12.75">
      <c r="A75" s="24">
        <v>483</v>
      </c>
      <c r="B75" s="25" t="s">
        <v>66</v>
      </c>
      <c r="C75" s="25">
        <v>10</v>
      </c>
      <c r="D75" s="25">
        <v>333</v>
      </c>
      <c r="E75" s="25">
        <v>346</v>
      </c>
      <c r="F75" s="25">
        <v>310</v>
      </c>
      <c r="G75" s="43">
        <f t="shared" si="5"/>
        <v>329.6666666666667</v>
      </c>
      <c r="H75" s="45">
        <v>2034611</v>
      </c>
      <c r="I75" s="49">
        <f t="shared" si="3"/>
        <v>6171.721941354904</v>
      </c>
    </row>
    <row r="76" spans="1:9" ht="12.75">
      <c r="A76" s="24">
        <v>484</v>
      </c>
      <c r="B76" s="25" t="s">
        <v>67</v>
      </c>
      <c r="C76" s="25">
        <v>341</v>
      </c>
      <c r="D76" s="25">
        <v>2402</v>
      </c>
      <c r="E76" s="25">
        <v>2427</v>
      </c>
      <c r="F76" s="25">
        <v>2420</v>
      </c>
      <c r="G76" s="43">
        <f t="shared" si="5"/>
        <v>2416.3333333333335</v>
      </c>
      <c r="H76" s="45">
        <v>22362754</v>
      </c>
      <c r="I76" s="49">
        <f t="shared" si="3"/>
        <v>9254.829907573458</v>
      </c>
    </row>
    <row r="77" spans="1:9" ht="12.75">
      <c r="A77" s="24">
        <v>485</v>
      </c>
      <c r="B77" s="25" t="s">
        <v>68</v>
      </c>
      <c r="C77" s="25">
        <v>100</v>
      </c>
      <c r="D77" s="25">
        <v>1363</v>
      </c>
      <c r="E77" s="25">
        <v>1269</v>
      </c>
      <c r="F77" s="25">
        <v>2259</v>
      </c>
      <c r="G77" s="43">
        <f t="shared" si="5"/>
        <v>1630.3333333333333</v>
      </c>
      <c r="H77" s="45">
        <f>7809487+5148</f>
        <v>7814635</v>
      </c>
      <c r="I77" s="49">
        <f t="shared" si="3"/>
        <v>4793.2743815170725</v>
      </c>
    </row>
    <row r="78" spans="1:9" ht="12.75">
      <c r="A78" s="24">
        <v>486</v>
      </c>
      <c r="B78" s="25" t="s">
        <v>69</v>
      </c>
      <c r="C78" s="25">
        <v>4</v>
      </c>
      <c r="D78" s="25">
        <v>40</v>
      </c>
      <c r="E78" s="25">
        <v>40</v>
      </c>
      <c r="F78" s="25">
        <v>40</v>
      </c>
      <c r="G78" s="43">
        <f t="shared" si="5"/>
        <v>40</v>
      </c>
      <c r="H78" s="45">
        <v>528673</v>
      </c>
      <c r="I78" s="49">
        <f t="shared" si="3"/>
        <v>13216.825</v>
      </c>
    </row>
    <row r="79" spans="1:9" ht="12.75">
      <c r="A79" s="24">
        <v>487</v>
      </c>
      <c r="B79" s="25" t="s">
        <v>70</v>
      </c>
      <c r="C79" s="25">
        <v>42</v>
      </c>
      <c r="D79" s="25">
        <v>328</v>
      </c>
      <c r="E79" s="25">
        <v>344</v>
      </c>
      <c r="F79" s="25">
        <v>343</v>
      </c>
      <c r="G79" s="43">
        <f t="shared" si="5"/>
        <v>338.3333333333333</v>
      </c>
      <c r="H79" s="45">
        <v>1732950</v>
      </c>
      <c r="I79" s="49">
        <f t="shared" si="3"/>
        <v>5122.019704433498</v>
      </c>
    </row>
    <row r="80" spans="1:9" ht="12.75">
      <c r="A80" s="24">
        <v>488</v>
      </c>
      <c r="B80" s="25" t="s">
        <v>71</v>
      </c>
      <c r="C80" s="25">
        <v>126</v>
      </c>
      <c r="D80" s="25">
        <v>879</v>
      </c>
      <c r="E80" s="25">
        <v>852</v>
      </c>
      <c r="F80" s="25">
        <v>887</v>
      </c>
      <c r="G80" s="43">
        <f t="shared" si="5"/>
        <v>872.6666666666666</v>
      </c>
      <c r="H80" s="45">
        <v>7937873</v>
      </c>
      <c r="I80" s="49">
        <f t="shared" si="3"/>
        <v>9096.11115355233</v>
      </c>
    </row>
    <row r="81" spans="1:9" ht="12.75">
      <c r="A81" s="24">
        <v>492</v>
      </c>
      <c r="B81" s="25" t="s">
        <v>72</v>
      </c>
      <c r="C81" s="25">
        <v>43</v>
      </c>
      <c r="D81" s="25">
        <v>1698</v>
      </c>
      <c r="E81" s="25">
        <v>1711</v>
      </c>
      <c r="F81" s="25">
        <v>1723</v>
      </c>
      <c r="G81" s="43">
        <f t="shared" si="5"/>
        <v>1710.6666666666667</v>
      </c>
      <c r="H81" s="45">
        <v>14005865</v>
      </c>
      <c r="I81" s="49">
        <f t="shared" si="3"/>
        <v>8187.372369446609</v>
      </c>
    </row>
    <row r="82" spans="1:9" ht="12.75">
      <c r="A82" s="24">
        <v>493</v>
      </c>
      <c r="B82" s="25" t="s">
        <v>73</v>
      </c>
      <c r="C82" s="25">
        <v>30</v>
      </c>
      <c r="D82" s="25">
        <v>1183</v>
      </c>
      <c r="E82" s="25">
        <v>1188</v>
      </c>
      <c r="F82" s="25">
        <v>1175</v>
      </c>
      <c r="G82" s="43">
        <f t="shared" si="5"/>
        <v>1182</v>
      </c>
      <c r="H82" s="45">
        <v>10432966</v>
      </c>
      <c r="I82" s="49">
        <f t="shared" si="3"/>
        <v>8826.536379018613</v>
      </c>
    </row>
    <row r="83" spans="1:9" ht="12.75">
      <c r="A83" s="24"/>
      <c r="B83" s="25"/>
      <c r="C83" s="25"/>
      <c r="D83" s="25"/>
      <c r="E83" s="25"/>
      <c r="F83" s="25"/>
      <c r="G83" s="43"/>
      <c r="H83" s="45"/>
      <c r="I83" s="49"/>
    </row>
    <row r="84" spans="1:9" ht="12.75">
      <c r="A84" s="24" t="s">
        <v>74</v>
      </c>
      <c r="B84" s="25"/>
      <c r="C84" s="24">
        <f aca="true" t="shared" si="6" ref="C84:H84">SUM(C85:C91)</f>
        <v>609</v>
      </c>
      <c r="D84" s="24">
        <f t="shared" si="6"/>
        <v>10777</v>
      </c>
      <c r="E84" s="24">
        <f t="shared" si="6"/>
        <v>10698</v>
      </c>
      <c r="F84" s="24">
        <f t="shared" si="6"/>
        <v>10621</v>
      </c>
      <c r="G84" s="44">
        <f t="shared" si="6"/>
        <v>10698.666666666668</v>
      </c>
      <c r="H84" s="44">
        <f t="shared" si="6"/>
        <v>148171241</v>
      </c>
      <c r="I84" s="48">
        <f>H84/G84</f>
        <v>13849.505327766698</v>
      </c>
    </row>
    <row r="85" spans="1:9" ht="12.75">
      <c r="A85" s="24">
        <v>511</v>
      </c>
      <c r="B85" s="25" t="s">
        <v>75</v>
      </c>
      <c r="C85" s="25">
        <v>250</v>
      </c>
      <c r="D85" s="25">
        <v>3289</v>
      </c>
      <c r="E85" s="25">
        <v>3301</v>
      </c>
      <c r="F85" s="25">
        <v>3318</v>
      </c>
      <c r="G85" s="43">
        <f t="shared" si="5"/>
        <v>3302.6666666666665</v>
      </c>
      <c r="H85" s="45">
        <v>40443004</v>
      </c>
      <c r="I85" s="49">
        <f t="shared" si="3"/>
        <v>12245.56035526847</v>
      </c>
    </row>
    <row r="86" spans="1:9" ht="12.75">
      <c r="A86" s="24">
        <v>512</v>
      </c>
      <c r="B86" s="25" t="s">
        <v>76</v>
      </c>
      <c r="C86" s="25">
        <v>55</v>
      </c>
      <c r="D86" s="25">
        <v>648</v>
      </c>
      <c r="E86" s="25">
        <v>630</v>
      </c>
      <c r="F86" s="25">
        <v>566</v>
      </c>
      <c r="G86" s="43">
        <f t="shared" si="5"/>
        <v>614.6666666666666</v>
      </c>
      <c r="H86" s="45">
        <v>2884789</v>
      </c>
      <c r="I86" s="49">
        <f t="shared" si="3"/>
        <v>4693.257592190889</v>
      </c>
    </row>
    <row r="87" spans="1:9" ht="12.75">
      <c r="A87" s="24">
        <v>515</v>
      </c>
      <c r="B87" s="25" t="s">
        <v>77</v>
      </c>
      <c r="C87" s="25">
        <v>26</v>
      </c>
      <c r="D87" s="25">
        <v>750</v>
      </c>
      <c r="E87" s="25">
        <v>746</v>
      </c>
      <c r="F87" s="25">
        <v>744</v>
      </c>
      <c r="G87" s="43">
        <f t="shared" si="5"/>
        <v>746.6666666666666</v>
      </c>
      <c r="H87" s="45">
        <v>10117961</v>
      </c>
      <c r="I87" s="49">
        <f t="shared" si="3"/>
        <v>13550.840625</v>
      </c>
    </row>
    <row r="88" spans="1:9" ht="12.75">
      <c r="A88" s="24">
        <v>516</v>
      </c>
      <c r="B88" s="25" t="s">
        <v>78</v>
      </c>
      <c r="C88" s="25">
        <v>15</v>
      </c>
      <c r="D88" s="25">
        <v>33</v>
      </c>
      <c r="E88" s="25">
        <v>31</v>
      </c>
      <c r="F88" s="25">
        <v>28</v>
      </c>
      <c r="G88" s="43">
        <f t="shared" si="5"/>
        <v>30.666666666666668</v>
      </c>
      <c r="H88" s="45">
        <v>300765</v>
      </c>
      <c r="I88" s="49">
        <f t="shared" si="3"/>
        <v>9807.554347826086</v>
      </c>
    </row>
    <row r="89" spans="1:9" ht="12.75">
      <c r="A89" s="24">
        <v>517</v>
      </c>
      <c r="B89" s="25" t="s">
        <v>79</v>
      </c>
      <c r="C89" s="25">
        <v>118</v>
      </c>
      <c r="D89" s="25">
        <v>2691</v>
      </c>
      <c r="E89" s="25">
        <v>2680</v>
      </c>
      <c r="F89" s="25">
        <v>2651</v>
      </c>
      <c r="G89" s="43">
        <f t="shared" si="5"/>
        <v>2674</v>
      </c>
      <c r="H89" s="45">
        <v>38258023</v>
      </c>
      <c r="I89" s="49">
        <f t="shared" si="3"/>
        <v>14307.413238593866</v>
      </c>
    </row>
    <row r="90" spans="1:9" ht="12.75">
      <c r="A90" s="24">
        <v>518</v>
      </c>
      <c r="B90" s="25" t="s">
        <v>80</v>
      </c>
      <c r="C90" s="25">
        <v>99</v>
      </c>
      <c r="D90" s="25">
        <v>2840</v>
      </c>
      <c r="E90" s="25">
        <v>2819</v>
      </c>
      <c r="F90" s="25">
        <v>2834</v>
      </c>
      <c r="G90" s="43">
        <f t="shared" si="5"/>
        <v>2831</v>
      </c>
      <c r="H90" s="45">
        <v>52762795</v>
      </c>
      <c r="I90" s="49">
        <f t="shared" si="3"/>
        <v>18637.511480042387</v>
      </c>
    </row>
    <row r="91" spans="1:9" ht="12.75">
      <c r="A91" s="24">
        <v>519</v>
      </c>
      <c r="B91" s="25" t="s">
        <v>81</v>
      </c>
      <c r="C91" s="25">
        <v>46</v>
      </c>
      <c r="D91" s="25">
        <v>526</v>
      </c>
      <c r="E91" s="25">
        <v>491</v>
      </c>
      <c r="F91" s="25">
        <v>480</v>
      </c>
      <c r="G91" s="43">
        <f t="shared" si="5"/>
        <v>499</v>
      </c>
      <c r="H91" s="45">
        <v>3403904</v>
      </c>
      <c r="I91" s="49">
        <f t="shared" si="3"/>
        <v>6821.450901803607</v>
      </c>
    </row>
    <row r="92" spans="1:9" ht="12.75">
      <c r="A92" s="24"/>
      <c r="B92" s="25"/>
      <c r="C92" s="25"/>
      <c r="D92" s="25"/>
      <c r="E92" s="25"/>
      <c r="F92" s="25"/>
      <c r="G92" s="43"/>
      <c r="H92" s="45"/>
      <c r="I92" s="49"/>
    </row>
    <row r="93" spans="1:9" ht="12.75">
      <c r="A93" s="24" t="s">
        <v>82</v>
      </c>
      <c r="B93" s="25"/>
      <c r="C93" s="24">
        <f>SUM(C94:C98)</f>
        <v>1604</v>
      </c>
      <c r="D93" s="24">
        <f>SUM(D95:D98)</f>
        <v>25498</v>
      </c>
      <c r="E93" s="24">
        <f>SUM(E95:E98)</f>
        <v>25426</v>
      </c>
      <c r="F93" s="24">
        <f>SUM(F95:F98)</f>
        <v>25335</v>
      </c>
      <c r="G93" s="44">
        <f>SUM(G95:G98)</f>
        <v>25419.666666666668</v>
      </c>
      <c r="H93" s="44">
        <f>SUM(H94:H98)</f>
        <v>334596023</v>
      </c>
      <c r="I93" s="48">
        <f>H93/G93</f>
        <v>13162.880040388674</v>
      </c>
    </row>
    <row r="94" spans="1:9" ht="12.75">
      <c r="A94" s="24">
        <v>521</v>
      </c>
      <c r="B94" s="25" t="s">
        <v>83</v>
      </c>
      <c r="C94" s="58">
        <v>0</v>
      </c>
      <c r="D94" s="58">
        <v>0</v>
      </c>
      <c r="E94" s="58">
        <v>0</v>
      </c>
      <c r="F94" s="58">
        <v>0</v>
      </c>
      <c r="G94" s="52">
        <v>0</v>
      </c>
      <c r="H94" s="51">
        <v>0</v>
      </c>
      <c r="I94" s="54">
        <v>0</v>
      </c>
    </row>
    <row r="95" spans="1:9" ht="12.75">
      <c r="A95" s="24">
        <v>522</v>
      </c>
      <c r="B95" s="25" t="s">
        <v>84</v>
      </c>
      <c r="C95" s="25">
        <v>710</v>
      </c>
      <c r="D95" s="25">
        <v>12806</v>
      </c>
      <c r="E95" s="25">
        <v>12702</v>
      </c>
      <c r="F95" s="25">
        <v>12704</v>
      </c>
      <c r="G95" s="43">
        <f t="shared" si="5"/>
        <v>12737.333333333334</v>
      </c>
      <c r="H95" s="45">
        <v>156245324</v>
      </c>
      <c r="I95" s="49">
        <f aca="true" t="shared" si="7" ref="I95:I103">+H95/G95</f>
        <v>12266.721762797026</v>
      </c>
    </row>
    <row r="96" spans="1:9" ht="12.75">
      <c r="A96" s="24">
        <v>523</v>
      </c>
      <c r="B96" s="25" t="s">
        <v>85</v>
      </c>
      <c r="C96" s="25">
        <v>210</v>
      </c>
      <c r="D96" s="25">
        <v>3712</v>
      </c>
      <c r="E96" s="25">
        <v>3784</v>
      </c>
      <c r="F96" s="25">
        <v>3688</v>
      </c>
      <c r="G96" s="43">
        <f t="shared" si="5"/>
        <v>3728</v>
      </c>
      <c r="H96" s="45">
        <v>62834772</v>
      </c>
      <c r="I96" s="49">
        <f t="shared" si="7"/>
        <v>16854.820815450643</v>
      </c>
    </row>
    <row r="97" spans="1:9" ht="12.75">
      <c r="A97" s="24">
        <v>524</v>
      </c>
      <c r="B97" s="25" t="s">
        <v>86</v>
      </c>
      <c r="C97" s="25">
        <v>666</v>
      </c>
      <c r="D97" s="25">
        <v>8909</v>
      </c>
      <c r="E97" s="25">
        <v>8869</v>
      </c>
      <c r="F97" s="25">
        <v>8879</v>
      </c>
      <c r="G97" s="43">
        <f t="shared" si="5"/>
        <v>8885.666666666666</v>
      </c>
      <c r="H97" s="45">
        <v>114446777</v>
      </c>
      <c r="I97" s="49">
        <f t="shared" si="7"/>
        <v>12879.931387628016</v>
      </c>
    </row>
    <row r="98" spans="1:9" ht="12.75">
      <c r="A98" s="24">
        <v>525</v>
      </c>
      <c r="B98" s="25" t="s">
        <v>87</v>
      </c>
      <c r="C98" s="25">
        <v>18</v>
      </c>
      <c r="D98" s="25">
        <v>71</v>
      </c>
      <c r="E98" s="25">
        <v>71</v>
      </c>
      <c r="F98" s="25">
        <v>64</v>
      </c>
      <c r="G98" s="43">
        <f t="shared" si="5"/>
        <v>68.66666666666667</v>
      </c>
      <c r="H98" s="45">
        <v>1069150</v>
      </c>
      <c r="I98" s="49">
        <f t="shared" si="7"/>
        <v>15570.14563106796</v>
      </c>
    </row>
    <row r="99" spans="1:9" ht="12.75">
      <c r="A99" s="24"/>
      <c r="B99" s="25"/>
      <c r="C99" s="25"/>
      <c r="D99" s="25"/>
      <c r="E99" s="25"/>
      <c r="F99" s="25"/>
      <c r="G99" s="43"/>
      <c r="H99" s="45"/>
      <c r="I99" s="49"/>
    </row>
    <row r="100" spans="1:9" ht="12.75">
      <c r="A100" s="24" t="s">
        <v>88</v>
      </c>
      <c r="B100" s="25"/>
      <c r="C100" s="24">
        <f aca="true" t="shared" si="8" ref="C100:H100">SUM(C101:C103)</f>
        <v>1143</v>
      </c>
      <c r="D100" s="24">
        <f t="shared" si="8"/>
        <v>6939</v>
      </c>
      <c r="E100" s="24">
        <f t="shared" si="8"/>
        <v>6931</v>
      </c>
      <c r="F100" s="24">
        <f t="shared" si="8"/>
        <v>6821</v>
      </c>
      <c r="G100" s="44">
        <f t="shared" si="8"/>
        <v>6897</v>
      </c>
      <c r="H100" s="44">
        <f t="shared" si="8"/>
        <v>56717764</v>
      </c>
      <c r="I100" s="48">
        <f>H100/G100</f>
        <v>8223.541249818762</v>
      </c>
    </row>
    <row r="101" spans="1:9" ht="12.75">
      <c r="A101" s="24">
        <v>531</v>
      </c>
      <c r="B101" s="25" t="s">
        <v>89</v>
      </c>
      <c r="C101" s="25">
        <v>878</v>
      </c>
      <c r="D101" s="25">
        <v>4663</v>
      </c>
      <c r="E101" s="25">
        <v>4659</v>
      </c>
      <c r="F101" s="25">
        <v>4575</v>
      </c>
      <c r="G101" s="43">
        <f t="shared" si="5"/>
        <v>4632.333333333333</v>
      </c>
      <c r="H101" s="45">
        <v>40971892</v>
      </c>
      <c r="I101" s="49">
        <f t="shared" si="7"/>
        <v>8844.763330215155</v>
      </c>
    </row>
    <row r="102" spans="1:9" ht="12.75">
      <c r="A102" s="24">
        <v>532</v>
      </c>
      <c r="B102" s="25" t="s">
        <v>90</v>
      </c>
      <c r="C102" s="25">
        <v>258</v>
      </c>
      <c r="D102" s="25">
        <v>2227</v>
      </c>
      <c r="E102" s="25">
        <v>2223</v>
      </c>
      <c r="F102" s="25">
        <v>2197</v>
      </c>
      <c r="G102" s="43">
        <f t="shared" si="5"/>
        <v>2215.6666666666665</v>
      </c>
      <c r="H102" s="45">
        <v>14884127</v>
      </c>
      <c r="I102" s="49">
        <f t="shared" si="7"/>
        <v>6717.674289153002</v>
      </c>
    </row>
    <row r="103" spans="1:9" ht="12.75">
      <c r="A103" s="24">
        <v>533</v>
      </c>
      <c r="B103" s="25" t="s">
        <v>91</v>
      </c>
      <c r="C103" s="25">
        <v>7</v>
      </c>
      <c r="D103" s="25">
        <v>49</v>
      </c>
      <c r="E103" s="25">
        <v>49</v>
      </c>
      <c r="F103" s="25">
        <v>49</v>
      </c>
      <c r="G103" s="43">
        <f t="shared" si="5"/>
        <v>49</v>
      </c>
      <c r="H103" s="45">
        <v>861745</v>
      </c>
      <c r="I103" s="49">
        <f t="shared" si="7"/>
        <v>17586.632653061224</v>
      </c>
    </row>
    <row r="104" spans="1:9" ht="12.75">
      <c r="A104" s="24"/>
      <c r="B104" s="25"/>
      <c r="C104" s="25"/>
      <c r="D104" s="25"/>
      <c r="E104" s="25"/>
      <c r="F104" s="25"/>
      <c r="G104" s="43"/>
      <c r="H104" s="45"/>
      <c r="I104" s="49"/>
    </row>
    <row r="105" spans="1:9" ht="12.75">
      <c r="A105" s="24" t="s">
        <v>92</v>
      </c>
      <c r="B105" s="25"/>
      <c r="C105" s="24">
        <v>3665</v>
      </c>
      <c r="D105" s="24">
        <v>20070</v>
      </c>
      <c r="E105" s="24">
        <v>20139</v>
      </c>
      <c r="F105" s="24">
        <v>20000</v>
      </c>
      <c r="G105" s="42">
        <f>(D105+E105+F105)/3</f>
        <v>20069.666666666668</v>
      </c>
      <c r="H105" s="44">
        <v>264170612</v>
      </c>
      <c r="I105" s="48">
        <f>+H105/G105</f>
        <v>13162.680595924197</v>
      </c>
    </row>
    <row r="106" spans="1:9" s="55" customFormat="1" ht="12.75">
      <c r="A106" s="24">
        <v>541</v>
      </c>
      <c r="B106" s="25" t="s">
        <v>93</v>
      </c>
      <c r="C106" s="25">
        <v>3665</v>
      </c>
      <c r="D106" s="25">
        <v>20070</v>
      </c>
      <c r="E106" s="25">
        <v>20139</v>
      </c>
      <c r="F106" s="25">
        <v>20000</v>
      </c>
      <c r="G106" s="43">
        <f>(D106+E106+F106)/3</f>
        <v>20069.666666666668</v>
      </c>
      <c r="H106" s="45">
        <v>264170613</v>
      </c>
      <c r="I106" s="49">
        <f>+H106/G106</f>
        <v>13162.680645750634</v>
      </c>
    </row>
    <row r="107" spans="1:9" ht="12.75">
      <c r="A107" s="24"/>
      <c r="B107" s="25"/>
      <c r="C107" s="25"/>
      <c r="D107" s="25"/>
      <c r="E107" s="25"/>
      <c r="F107" s="25"/>
      <c r="G107" s="45"/>
      <c r="H107" s="45"/>
      <c r="I107" s="45"/>
    </row>
    <row r="108" spans="1:9" ht="12.75">
      <c r="A108" s="24" t="s">
        <v>94</v>
      </c>
      <c r="B108" s="25"/>
      <c r="C108" s="24">
        <v>164</v>
      </c>
      <c r="D108" s="24">
        <v>8443</v>
      </c>
      <c r="E108" s="24">
        <v>8476</v>
      </c>
      <c r="F108" s="24">
        <v>8360</v>
      </c>
      <c r="G108" s="42">
        <f>(D108+E108+F108)/3</f>
        <v>8426.333333333334</v>
      </c>
      <c r="H108" s="44">
        <v>144373238</v>
      </c>
      <c r="I108" s="48">
        <f>+H108/G108</f>
        <v>17133.57783140156</v>
      </c>
    </row>
    <row r="109" spans="1:9" ht="12.75">
      <c r="A109" s="24">
        <v>551</v>
      </c>
      <c r="B109" s="25" t="s">
        <v>95</v>
      </c>
      <c r="C109" s="25">
        <v>164</v>
      </c>
      <c r="D109" s="25">
        <v>8443</v>
      </c>
      <c r="E109" s="25">
        <v>8476</v>
      </c>
      <c r="F109" s="25">
        <v>8360</v>
      </c>
      <c r="G109" s="43">
        <f>(D109+E109+F109)/3</f>
        <v>8426.333333333334</v>
      </c>
      <c r="H109" s="45">
        <v>144373239</v>
      </c>
      <c r="I109" s="49">
        <f>+H109/G109</f>
        <v>17133.57795007714</v>
      </c>
    </row>
    <row r="110" spans="1:9" ht="12.75">
      <c r="A110" s="24"/>
      <c r="B110" s="25"/>
      <c r="C110" s="25"/>
      <c r="D110" s="25"/>
      <c r="E110" s="25"/>
      <c r="F110" s="25"/>
      <c r="G110" s="43"/>
      <c r="H110" s="45"/>
      <c r="I110" s="49"/>
    </row>
    <row r="111" spans="1:9" ht="12.75">
      <c r="A111" s="24" t="s">
        <v>96</v>
      </c>
      <c r="B111" s="25"/>
      <c r="C111" s="24">
        <f aca="true" t="shared" si="9" ref="C111:H111">SUM(C112:C113)</f>
        <v>2198</v>
      </c>
      <c r="D111" s="24">
        <f t="shared" si="9"/>
        <v>25597</v>
      </c>
      <c r="E111" s="24">
        <f t="shared" si="9"/>
        <v>26057</v>
      </c>
      <c r="F111" s="24">
        <f t="shared" si="9"/>
        <v>26678</v>
      </c>
      <c r="G111" s="44">
        <f t="shared" si="9"/>
        <v>26110.666666666668</v>
      </c>
      <c r="H111" s="44">
        <f t="shared" si="9"/>
        <v>157763268</v>
      </c>
      <c r="I111" s="48">
        <f>H111/G111</f>
        <v>6042.100342133483</v>
      </c>
    </row>
    <row r="112" spans="1:9" ht="12.75">
      <c r="A112" s="24">
        <v>561</v>
      </c>
      <c r="B112" s="25" t="s">
        <v>97</v>
      </c>
      <c r="C112" s="25">
        <v>2048</v>
      </c>
      <c r="D112" s="25">
        <v>24148</v>
      </c>
      <c r="E112" s="25">
        <v>24600</v>
      </c>
      <c r="F112" s="25">
        <v>25243</v>
      </c>
      <c r="G112" s="43">
        <f t="shared" si="5"/>
        <v>24663.666666666668</v>
      </c>
      <c r="H112" s="45">
        <v>142738204</v>
      </c>
      <c r="I112" s="49">
        <f>+H112/G112</f>
        <v>5787.387817437256</v>
      </c>
    </row>
    <row r="113" spans="1:9" ht="12.75">
      <c r="A113" s="24">
        <v>562</v>
      </c>
      <c r="B113" s="25" t="s">
        <v>98</v>
      </c>
      <c r="C113" s="25">
        <v>150</v>
      </c>
      <c r="D113" s="25">
        <v>1449</v>
      </c>
      <c r="E113" s="25">
        <v>1457</v>
      </c>
      <c r="F113" s="25">
        <v>1435</v>
      </c>
      <c r="G113" s="43">
        <f t="shared" si="5"/>
        <v>1447</v>
      </c>
      <c r="H113" s="45">
        <v>15025064</v>
      </c>
      <c r="I113" s="49">
        <f>+H113/G113</f>
        <v>10383.596406357981</v>
      </c>
    </row>
    <row r="114" spans="1:9" ht="12.75">
      <c r="A114" s="24"/>
      <c r="B114" s="25"/>
      <c r="C114" s="25"/>
      <c r="D114" s="25"/>
      <c r="E114" s="25"/>
      <c r="F114" s="25"/>
      <c r="G114" s="43"/>
      <c r="H114" s="45"/>
      <c r="I114" s="49"/>
    </row>
    <row r="115" spans="1:9" ht="12.75">
      <c r="A115" s="24" t="s">
        <v>99</v>
      </c>
      <c r="B115" s="25"/>
      <c r="C115" s="24">
        <v>436</v>
      </c>
      <c r="D115" s="24">
        <v>15994</v>
      </c>
      <c r="E115" s="24">
        <v>15521</v>
      </c>
      <c r="F115" s="24">
        <v>16896</v>
      </c>
      <c r="G115" s="42">
        <f t="shared" si="5"/>
        <v>16137</v>
      </c>
      <c r="H115" s="44">
        <v>158464160</v>
      </c>
      <c r="I115" s="48">
        <f>+H115/G115</f>
        <v>9819.926876123194</v>
      </c>
    </row>
    <row r="116" spans="1:9" ht="12.75">
      <c r="A116" s="24">
        <v>611</v>
      </c>
      <c r="B116" s="25" t="s">
        <v>100</v>
      </c>
      <c r="C116" s="25">
        <v>436</v>
      </c>
      <c r="D116" s="25">
        <v>15994</v>
      </c>
      <c r="E116" s="25">
        <v>15521</v>
      </c>
      <c r="F116" s="25">
        <v>16896</v>
      </c>
      <c r="G116" s="43">
        <f>(D116+E116+F116)/3</f>
        <v>16137</v>
      </c>
      <c r="H116" s="45">
        <v>158464161</v>
      </c>
      <c r="I116" s="49">
        <f>+H116/G116</f>
        <v>9819.926938092582</v>
      </c>
    </row>
    <row r="117" spans="1:9" ht="12.75">
      <c r="A117" s="24"/>
      <c r="B117" s="25"/>
      <c r="C117" s="25"/>
      <c r="D117" s="25"/>
      <c r="E117" s="25"/>
      <c r="F117" s="25"/>
      <c r="G117" s="43"/>
      <c r="H117" s="45"/>
      <c r="I117" s="49"/>
    </row>
    <row r="118" spans="1:9" ht="12.75">
      <c r="A118" s="24" t="s">
        <v>101</v>
      </c>
      <c r="B118" s="25"/>
      <c r="C118" s="24">
        <f aca="true" t="shared" si="10" ref="C118:H118">SUM(C119:C122)</f>
        <v>2906</v>
      </c>
      <c r="D118" s="24">
        <f t="shared" si="10"/>
        <v>71393</v>
      </c>
      <c r="E118" s="24">
        <f t="shared" si="10"/>
        <v>71384</v>
      </c>
      <c r="F118" s="24">
        <f t="shared" si="10"/>
        <v>71785</v>
      </c>
      <c r="G118" s="44">
        <f t="shared" si="10"/>
        <v>71520.66666666667</v>
      </c>
      <c r="H118" s="44">
        <f t="shared" si="10"/>
        <v>640325992</v>
      </c>
      <c r="I118" s="48">
        <f>H118/G118</f>
        <v>8953.020460286536</v>
      </c>
    </row>
    <row r="119" spans="1:9" ht="12.75">
      <c r="A119" s="24">
        <v>621</v>
      </c>
      <c r="B119" s="25" t="s">
        <v>102</v>
      </c>
      <c r="C119" s="25">
        <f>1821+80</f>
        <v>1901</v>
      </c>
      <c r="D119" s="25">
        <f>16698+3905</f>
        <v>20603</v>
      </c>
      <c r="E119" s="25">
        <f>16894+3853</f>
        <v>20747</v>
      </c>
      <c r="F119" s="25">
        <f>16900+3920</f>
        <v>20820</v>
      </c>
      <c r="G119" s="43">
        <f t="shared" si="5"/>
        <v>20723.333333333332</v>
      </c>
      <c r="H119" s="45">
        <f>188927333+39271164</f>
        <v>228198497</v>
      </c>
      <c r="I119" s="49">
        <f>+H119/G119</f>
        <v>11011.669470805855</v>
      </c>
    </row>
    <row r="120" spans="1:9" ht="12.75">
      <c r="A120" s="24">
        <v>622</v>
      </c>
      <c r="B120" s="25" t="s">
        <v>103</v>
      </c>
      <c r="C120" s="25">
        <v>23</v>
      </c>
      <c r="D120" s="25">
        <f>22680+189</f>
        <v>22869</v>
      </c>
      <c r="E120" s="25">
        <f>194+22678</f>
        <v>22872</v>
      </c>
      <c r="F120" s="25">
        <f>193+22600</f>
        <v>22793</v>
      </c>
      <c r="G120" s="43">
        <f t="shared" si="5"/>
        <v>22844.666666666668</v>
      </c>
      <c r="H120" s="45">
        <f>1825822+244665803</f>
        <v>246491625</v>
      </c>
      <c r="I120" s="49">
        <f>+H120/G120</f>
        <v>10789.898079785216</v>
      </c>
    </row>
    <row r="121" spans="1:9" ht="12.75">
      <c r="A121" s="24">
        <v>623</v>
      </c>
      <c r="B121" s="25" t="s">
        <v>104</v>
      </c>
      <c r="C121" s="25">
        <f>320+111</f>
        <v>431</v>
      </c>
      <c r="D121" s="25">
        <f>14564+3323</f>
        <v>17887</v>
      </c>
      <c r="E121" s="25">
        <f>14477+3341</f>
        <v>17818</v>
      </c>
      <c r="F121" s="25">
        <f>14474+3296</f>
        <v>17770</v>
      </c>
      <c r="G121" s="43">
        <f t="shared" si="5"/>
        <v>17825</v>
      </c>
      <c r="H121" s="45">
        <f>90407516+22803362</f>
        <v>113210878</v>
      </c>
      <c r="I121" s="49">
        <f>+H121/G121</f>
        <v>6351.241402524544</v>
      </c>
    </row>
    <row r="122" spans="1:9" ht="12.75">
      <c r="A122" s="24">
        <v>624</v>
      </c>
      <c r="B122" s="25" t="s">
        <v>105</v>
      </c>
      <c r="C122" s="25">
        <f>482+69</f>
        <v>551</v>
      </c>
      <c r="D122" s="25">
        <f>6954+3080</f>
        <v>10034</v>
      </c>
      <c r="E122" s="25">
        <f>6904+3043</f>
        <v>9947</v>
      </c>
      <c r="F122" s="25">
        <f>7304+3098</f>
        <v>10402</v>
      </c>
      <c r="G122" s="43">
        <f t="shared" si="5"/>
        <v>10127.666666666666</v>
      </c>
      <c r="H122" s="45">
        <f>35974984+16450008</f>
        <v>52424992</v>
      </c>
      <c r="I122" s="49">
        <f>+H122/G122</f>
        <v>5176.413652371392</v>
      </c>
    </row>
    <row r="123" spans="1:9" ht="12.75">
      <c r="A123" s="24"/>
      <c r="B123" s="25"/>
      <c r="C123" s="25"/>
      <c r="D123" s="25"/>
      <c r="E123" s="25"/>
      <c r="F123" s="25"/>
      <c r="G123" s="43"/>
      <c r="H123" s="45"/>
      <c r="I123" s="49"/>
    </row>
    <row r="124" spans="1:9" ht="12.75">
      <c r="A124" s="24" t="s">
        <v>106</v>
      </c>
      <c r="B124" s="25"/>
      <c r="C124" s="24">
        <f aca="true" t="shared" si="11" ref="C124:H124">SUM(C125:C127)</f>
        <v>536</v>
      </c>
      <c r="D124" s="24">
        <f t="shared" si="11"/>
        <v>9435</v>
      </c>
      <c r="E124" s="24">
        <f t="shared" si="11"/>
        <v>9201</v>
      </c>
      <c r="F124" s="24">
        <f t="shared" si="11"/>
        <v>8372</v>
      </c>
      <c r="G124" s="44">
        <f t="shared" si="11"/>
        <v>9002.666666666666</v>
      </c>
      <c r="H124" s="44">
        <f t="shared" si="11"/>
        <v>45602592</v>
      </c>
      <c r="I124" s="48">
        <f>H124/G124</f>
        <v>5065.453791469195</v>
      </c>
    </row>
    <row r="125" spans="1:9" ht="12.75">
      <c r="A125" s="24">
        <v>711</v>
      </c>
      <c r="B125" s="25" t="s">
        <v>107</v>
      </c>
      <c r="C125" s="25">
        <v>136</v>
      </c>
      <c r="D125" s="25">
        <f>1225+243</f>
        <v>1468</v>
      </c>
      <c r="E125" s="25">
        <f>1140+199</f>
        <v>1339</v>
      </c>
      <c r="F125" s="25">
        <f>1151+240</f>
        <v>1391</v>
      </c>
      <c r="G125" s="43">
        <f t="shared" si="5"/>
        <v>1399.3333333333333</v>
      </c>
      <c r="H125" s="45">
        <f>7541344+562972</f>
        <v>8104316</v>
      </c>
      <c r="I125" s="49">
        <f>+H125/G125</f>
        <v>5791.555026202954</v>
      </c>
    </row>
    <row r="126" spans="1:9" ht="12.75">
      <c r="A126" s="24">
        <v>712</v>
      </c>
      <c r="B126" s="25" t="s">
        <v>108</v>
      </c>
      <c r="C126" s="25">
        <v>37</v>
      </c>
      <c r="D126" s="25">
        <f>456+457</f>
        <v>913</v>
      </c>
      <c r="E126" s="25">
        <f>452+449</f>
        <v>901</v>
      </c>
      <c r="F126" s="25">
        <f>413+392</f>
        <v>805</v>
      </c>
      <c r="G126" s="43">
        <f t="shared" si="5"/>
        <v>873</v>
      </c>
      <c r="H126" s="45">
        <f>1913154+2539109</f>
        <v>4452263</v>
      </c>
      <c r="I126" s="49">
        <f>+H126/G126</f>
        <v>5099.957617411225</v>
      </c>
    </row>
    <row r="127" spans="1:9" ht="12.75">
      <c r="A127" s="24">
        <v>713</v>
      </c>
      <c r="B127" s="25" t="s">
        <v>109</v>
      </c>
      <c r="C127" s="25">
        <v>363</v>
      </c>
      <c r="D127" s="25">
        <f>6940+114</f>
        <v>7054</v>
      </c>
      <c r="E127" s="25">
        <f>6856+105</f>
        <v>6961</v>
      </c>
      <c r="F127" s="25">
        <f>6102+74</f>
        <v>6176</v>
      </c>
      <c r="G127" s="43">
        <f t="shared" si="5"/>
        <v>6730.333333333333</v>
      </c>
      <c r="H127" s="45">
        <f>32689633+356380</f>
        <v>33046013</v>
      </c>
      <c r="I127" s="49">
        <f>+H127/G127</f>
        <v>4910.011341686891</v>
      </c>
    </row>
    <row r="128" spans="1:9" ht="12.75">
      <c r="A128" s="24"/>
      <c r="B128" s="25"/>
      <c r="C128" s="25"/>
      <c r="D128" s="25"/>
      <c r="E128" s="25"/>
      <c r="F128" s="25"/>
      <c r="G128" s="43"/>
      <c r="H128" s="45"/>
      <c r="I128" s="49"/>
    </row>
    <row r="129" spans="1:9" ht="12.75">
      <c r="A129" s="24" t="s">
        <v>110</v>
      </c>
      <c r="B129" s="25"/>
      <c r="C129" s="24">
        <f aca="true" t="shared" si="12" ref="C129:H129">SUM(C130:C131)</f>
        <v>2812</v>
      </c>
      <c r="D129" s="24">
        <f t="shared" si="12"/>
        <v>46466</v>
      </c>
      <c r="E129" s="24">
        <f t="shared" si="12"/>
        <v>46440</v>
      </c>
      <c r="F129" s="24">
        <f t="shared" si="12"/>
        <v>44754</v>
      </c>
      <c r="G129" s="44">
        <f t="shared" si="12"/>
        <v>45886.666666666664</v>
      </c>
      <c r="H129" s="44">
        <f t="shared" si="12"/>
        <v>172954777</v>
      </c>
      <c r="I129" s="48">
        <f>H129/G129</f>
        <v>3769.172824349848</v>
      </c>
    </row>
    <row r="130" spans="1:9" ht="12.75">
      <c r="A130" s="24">
        <v>721</v>
      </c>
      <c r="B130" s="25" t="s">
        <v>111</v>
      </c>
      <c r="C130" s="25">
        <v>207</v>
      </c>
      <c r="D130" s="25">
        <f>4468+119</f>
        <v>4587</v>
      </c>
      <c r="E130" s="25">
        <f>4473+81</f>
        <v>4554</v>
      </c>
      <c r="F130" s="25">
        <f>4110+15</f>
        <v>4125</v>
      </c>
      <c r="G130" s="43">
        <f t="shared" si="5"/>
        <v>4422</v>
      </c>
      <c r="H130" s="45">
        <f>24971158+373409</f>
        <v>25344567</v>
      </c>
      <c r="I130" s="49">
        <f>+H130/G130</f>
        <v>5731.471506105834</v>
      </c>
    </row>
    <row r="131" spans="1:9" ht="12.75">
      <c r="A131" s="24">
        <v>722</v>
      </c>
      <c r="B131" s="25" t="s">
        <v>112</v>
      </c>
      <c r="C131" s="25">
        <v>2605</v>
      </c>
      <c r="D131" s="25">
        <v>41879</v>
      </c>
      <c r="E131" s="25">
        <v>41886</v>
      </c>
      <c r="F131" s="25">
        <v>40629</v>
      </c>
      <c r="G131" s="43">
        <f t="shared" si="5"/>
        <v>41464.666666666664</v>
      </c>
      <c r="H131" s="45">
        <v>147610210</v>
      </c>
      <c r="I131" s="49">
        <f>+H131/G131</f>
        <v>3559.903451934981</v>
      </c>
    </row>
    <row r="132" spans="1:9" ht="12.75">
      <c r="A132" s="24"/>
      <c r="B132" s="25"/>
      <c r="C132" s="25"/>
      <c r="D132" s="25"/>
      <c r="E132" s="25"/>
      <c r="F132" s="25"/>
      <c r="G132" s="43"/>
      <c r="H132" s="45"/>
      <c r="I132" s="49"/>
    </row>
    <row r="133" spans="1:9" ht="12.75">
      <c r="A133" s="24" t="s">
        <v>113</v>
      </c>
      <c r="B133" s="25"/>
      <c r="C133" s="24">
        <f aca="true" t="shared" si="13" ref="C133:H133">SUM(C134:C137)</f>
        <v>3312</v>
      </c>
      <c r="D133" s="24">
        <f t="shared" si="13"/>
        <v>18887</v>
      </c>
      <c r="E133" s="24">
        <f t="shared" si="13"/>
        <v>18702</v>
      </c>
      <c r="F133" s="24">
        <f t="shared" si="13"/>
        <v>18084</v>
      </c>
      <c r="G133" s="44">
        <f t="shared" si="13"/>
        <v>18557.666666666664</v>
      </c>
      <c r="H133" s="44">
        <f t="shared" si="13"/>
        <v>107950420</v>
      </c>
      <c r="I133" s="48">
        <f>H133/G133</f>
        <v>5817.025488118119</v>
      </c>
    </row>
    <row r="134" spans="1:9" ht="12.75">
      <c r="A134" s="24">
        <v>811</v>
      </c>
      <c r="B134" s="25" t="s">
        <v>114</v>
      </c>
      <c r="C134" s="25">
        <v>1050</v>
      </c>
      <c r="D134" s="25">
        <v>4331</v>
      </c>
      <c r="E134" s="25">
        <v>4335</v>
      </c>
      <c r="F134" s="25">
        <v>4385</v>
      </c>
      <c r="G134" s="43">
        <f t="shared" si="5"/>
        <v>4350.333333333333</v>
      </c>
      <c r="H134" s="45">
        <v>33029331</v>
      </c>
      <c r="I134" s="49">
        <f>+H134/G134</f>
        <v>7592.367864531454</v>
      </c>
    </row>
    <row r="135" spans="1:9" ht="12.75">
      <c r="A135" s="24">
        <v>812</v>
      </c>
      <c r="B135" s="25" t="s">
        <v>115</v>
      </c>
      <c r="C135" s="25">
        <v>971</v>
      </c>
      <c r="D135" s="25">
        <f>5289+19</f>
        <v>5308</v>
      </c>
      <c r="E135" s="25">
        <f>5291+18</f>
        <v>5309</v>
      </c>
      <c r="F135" s="25">
        <f>5273+16</f>
        <v>5289</v>
      </c>
      <c r="G135" s="43">
        <f t="shared" si="5"/>
        <v>5302</v>
      </c>
      <c r="H135" s="45">
        <f>26489335+74952</f>
        <v>26564287</v>
      </c>
      <c r="I135" s="49">
        <f>+H135/G135</f>
        <v>5010.238966427763</v>
      </c>
    </row>
    <row r="136" spans="1:9" ht="12.75">
      <c r="A136" s="24">
        <v>813</v>
      </c>
      <c r="B136" s="25" t="s">
        <v>116</v>
      </c>
      <c r="C136" s="25">
        <f>655+205</f>
        <v>860</v>
      </c>
      <c r="D136" s="25">
        <f>4244+4373</f>
        <v>8617</v>
      </c>
      <c r="E136" s="25">
        <f>4198+4229</f>
        <v>8427</v>
      </c>
      <c r="F136" s="25">
        <f>4200+3596</f>
        <v>7796</v>
      </c>
      <c r="G136" s="43">
        <f t="shared" si="5"/>
        <v>8280</v>
      </c>
      <c r="H136" s="45">
        <f>26874130+18374440</f>
        <v>45248570</v>
      </c>
      <c r="I136" s="49">
        <f>+H136/G136</f>
        <v>5464.803140096618</v>
      </c>
    </row>
    <row r="137" spans="1:9" ht="12.75">
      <c r="A137" s="24">
        <v>814</v>
      </c>
      <c r="B137" s="25" t="s">
        <v>117</v>
      </c>
      <c r="C137" s="25">
        <v>431</v>
      </c>
      <c r="D137" s="25">
        <v>631</v>
      </c>
      <c r="E137" s="25">
        <v>631</v>
      </c>
      <c r="F137" s="25">
        <v>614</v>
      </c>
      <c r="G137" s="43">
        <f t="shared" si="5"/>
        <v>625.3333333333334</v>
      </c>
      <c r="H137" s="45">
        <v>3108232</v>
      </c>
      <c r="I137" s="49">
        <f>+H137/G137</f>
        <v>4970.520255863539</v>
      </c>
    </row>
    <row r="138" spans="1:9" ht="12.75">
      <c r="A138" s="24"/>
      <c r="B138" s="24"/>
      <c r="C138" s="25"/>
      <c r="D138" s="25"/>
      <c r="E138" s="25"/>
      <c r="F138" s="25"/>
      <c r="G138" s="43"/>
      <c r="H138" s="45"/>
      <c r="I138" s="49"/>
    </row>
    <row r="139" spans="1:9" ht="12.75">
      <c r="A139" s="24">
        <v>999</v>
      </c>
      <c r="B139" s="24" t="s">
        <v>118</v>
      </c>
      <c r="C139" s="24">
        <v>879</v>
      </c>
      <c r="D139" s="24">
        <v>711</v>
      </c>
      <c r="E139" s="24">
        <v>773</v>
      </c>
      <c r="F139" s="24">
        <v>818</v>
      </c>
      <c r="G139" s="42">
        <v>767</v>
      </c>
      <c r="H139" s="44">
        <v>9530929</v>
      </c>
      <c r="I139" s="48">
        <v>12421</v>
      </c>
    </row>
    <row r="140" spans="1:9" ht="12.75">
      <c r="A140" s="24"/>
      <c r="B140" s="25"/>
      <c r="C140" s="25"/>
      <c r="D140" s="25"/>
      <c r="E140" s="25"/>
      <c r="F140" s="25"/>
      <c r="G140" s="43"/>
      <c r="H140" s="45"/>
      <c r="I140" s="49"/>
    </row>
    <row r="141" spans="1:9" ht="12.75">
      <c r="A141" s="24" t="s">
        <v>119</v>
      </c>
      <c r="B141" s="25"/>
      <c r="C141" s="24">
        <f aca="true" t="shared" si="14" ref="C141:H141">SUM(C142:C144)</f>
        <v>680</v>
      </c>
      <c r="D141" s="24">
        <f t="shared" si="14"/>
        <v>54975</v>
      </c>
      <c r="E141" s="24">
        <f t="shared" si="14"/>
        <v>54845</v>
      </c>
      <c r="F141" s="24">
        <f t="shared" si="14"/>
        <v>66106</v>
      </c>
      <c r="G141" s="44">
        <f t="shared" si="14"/>
        <v>58642</v>
      </c>
      <c r="H141" s="44">
        <f t="shared" si="14"/>
        <v>716900516</v>
      </c>
      <c r="I141" s="48">
        <f>H141/G141</f>
        <v>12225.035230722007</v>
      </c>
    </row>
    <row r="142" spans="1:9" ht="12.75">
      <c r="A142" s="25"/>
      <c r="B142" s="24" t="s">
        <v>120</v>
      </c>
      <c r="C142" s="25">
        <v>145</v>
      </c>
      <c r="D142" s="25">
        <v>9963</v>
      </c>
      <c r="E142" s="25">
        <v>9954</v>
      </c>
      <c r="F142" s="25">
        <v>9940</v>
      </c>
      <c r="G142" s="43">
        <f>(D142+E142+F142)/3</f>
        <v>9952.333333333334</v>
      </c>
      <c r="H142" s="45">
        <v>166449644</v>
      </c>
      <c r="I142" s="49">
        <f>+H142/G142</f>
        <v>16724.685400408613</v>
      </c>
    </row>
    <row r="143" spans="1:9" ht="12.75">
      <c r="A143" s="25"/>
      <c r="B143" s="24" t="s">
        <v>121</v>
      </c>
      <c r="C143" s="25">
        <v>108</v>
      </c>
      <c r="D143" s="25">
        <v>17702</v>
      </c>
      <c r="E143" s="25">
        <v>17520</v>
      </c>
      <c r="F143" s="25">
        <v>17931</v>
      </c>
      <c r="G143" s="43">
        <f>(D143+E143+F143)/3</f>
        <v>17717.666666666668</v>
      </c>
      <c r="H143" s="45">
        <v>220988204</v>
      </c>
      <c r="I143" s="49">
        <f>+H143/G143</f>
        <v>12472.759994732187</v>
      </c>
    </row>
    <row r="144" spans="1:9" ht="12.75">
      <c r="A144" s="25"/>
      <c r="B144" s="24" t="s">
        <v>122</v>
      </c>
      <c r="C144" s="25">
        <v>427</v>
      </c>
      <c r="D144" s="25">
        <v>27310</v>
      </c>
      <c r="E144" s="25">
        <v>27371</v>
      </c>
      <c r="F144" s="25">
        <v>38235</v>
      </c>
      <c r="G144" s="43">
        <f>(D144+E144+F144)/3</f>
        <v>30972</v>
      </c>
      <c r="H144" s="45">
        <v>329462668</v>
      </c>
      <c r="I144" s="49">
        <f>+H144/G144</f>
        <v>10637.436006715743</v>
      </c>
    </row>
    <row r="145" spans="1:9" ht="12.75">
      <c r="A145" s="39"/>
      <c r="B145" s="40"/>
      <c r="C145" s="40"/>
      <c r="D145" s="40"/>
      <c r="E145" s="40"/>
      <c r="F145" s="40"/>
      <c r="G145" s="43"/>
      <c r="H145" s="56"/>
      <c r="I145" s="56"/>
    </row>
    <row r="146" spans="1:9" ht="12.75">
      <c r="A146" s="61" t="s">
        <v>123</v>
      </c>
      <c r="B146" s="61"/>
      <c r="C146" s="61"/>
      <c r="D146" s="61"/>
      <c r="E146" s="61"/>
      <c r="F146" s="61"/>
      <c r="G146" s="61"/>
      <c r="H146" s="61"/>
      <c r="I146" s="61"/>
    </row>
    <row r="147" spans="1:9" ht="12.75">
      <c r="A147" s="62" t="s">
        <v>140</v>
      </c>
      <c r="B147" s="62"/>
      <c r="C147" s="62"/>
      <c r="D147" s="62"/>
      <c r="E147" s="62"/>
      <c r="F147" s="62"/>
      <c r="G147" s="62"/>
      <c r="H147" s="62"/>
      <c r="I147" s="62"/>
    </row>
    <row r="148" spans="1:9" ht="12.75">
      <c r="A148" s="62" t="s">
        <v>124</v>
      </c>
      <c r="B148" s="62"/>
      <c r="C148" s="62"/>
      <c r="D148" s="62"/>
      <c r="E148" s="62"/>
      <c r="F148" s="62"/>
      <c r="G148" s="62"/>
      <c r="H148" s="62"/>
      <c r="I148" s="62"/>
    </row>
    <row r="149" spans="1:9" ht="12.75">
      <c r="A149" s="62" t="s">
        <v>125</v>
      </c>
      <c r="B149" s="62"/>
      <c r="C149" s="62"/>
      <c r="D149" s="62"/>
      <c r="E149" s="62"/>
      <c r="F149" s="62"/>
      <c r="G149" s="62"/>
      <c r="H149" s="62"/>
      <c r="I149" s="62"/>
    </row>
    <row r="150" spans="1:9" ht="12.75">
      <c r="A150" s="24"/>
      <c r="B150" s="25"/>
      <c r="C150" s="25"/>
      <c r="D150" s="25"/>
      <c r="E150" s="25"/>
      <c r="F150" s="25"/>
      <c r="G150" s="45"/>
      <c r="H150" s="45"/>
      <c r="I150" s="45"/>
    </row>
    <row r="151" spans="1:9" ht="12.75">
      <c r="A151" s="24"/>
      <c r="B151" s="25"/>
      <c r="C151" s="25"/>
      <c r="D151" s="25"/>
      <c r="E151" s="25"/>
      <c r="F151" s="25"/>
      <c r="G151" s="45"/>
      <c r="H151" s="45"/>
      <c r="I151" s="45"/>
    </row>
  </sheetData>
  <sheetProtection/>
  <mergeCells count="6">
    <mergeCell ref="A1:I1"/>
    <mergeCell ref="A2:I2"/>
    <mergeCell ref="A146:I146"/>
    <mergeCell ref="A147:I147"/>
    <mergeCell ref="A148:I148"/>
    <mergeCell ref="A149:I149"/>
  </mergeCells>
  <printOptions horizontalCentered="1"/>
  <pageMargins left="0.25" right="0.25" top="0.5" bottom="0.17" header="0.5" footer="0.17"/>
  <pageSetup fitToHeight="0" fitToWidth="1" horizontalDpi="300" verticalDpi="300" orientation="landscape" r:id="rId1"/>
  <rowBreaks count="1" manualBreakCount="1"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showGridLines="0" zoomScalePageLayoutView="0" workbookViewId="0" topLeftCell="A1">
      <selection activeCell="A3" sqref="A1:F16384"/>
    </sheetView>
  </sheetViews>
  <sheetFormatPr defaultColWidth="9.140625" defaultRowHeight="12.75"/>
  <cols>
    <col min="1" max="1" width="6.00390625" style="1" customWidth="1"/>
    <col min="2" max="2" width="36.421875" style="1" customWidth="1"/>
    <col min="3" max="3" width="10.421875" style="1" bestFit="1" customWidth="1"/>
    <col min="4" max="4" width="11.7109375" style="1" bestFit="1" customWidth="1"/>
    <col min="5" max="6" width="12.00390625" style="1" bestFit="1" customWidth="1"/>
    <col min="7" max="7" width="11.57421875" style="0" customWidth="1"/>
    <col min="8" max="8" width="17.7109375" style="0" bestFit="1" customWidth="1"/>
    <col min="9" max="9" width="10.8515625" style="0" bestFit="1" customWidth="1"/>
  </cols>
  <sheetData>
    <row r="1" spans="1:9" ht="15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.75">
      <c r="A2" s="60" t="s">
        <v>141</v>
      </c>
      <c r="B2" s="60"/>
      <c r="C2" s="60"/>
      <c r="D2" s="60"/>
      <c r="E2" s="60"/>
      <c r="F2" s="60"/>
      <c r="G2" s="60"/>
      <c r="H2" s="60"/>
      <c r="I2" s="60"/>
    </row>
    <row r="3" spans="1:9" ht="14.25">
      <c r="A3" s="22"/>
      <c r="B3" s="22"/>
      <c r="C3" s="22"/>
      <c r="D3" s="22"/>
      <c r="E3" s="22"/>
      <c r="F3" s="22"/>
      <c r="G3" s="41"/>
      <c r="H3" s="41"/>
      <c r="I3" s="41"/>
    </row>
    <row r="4" spans="1:9" ht="12.75">
      <c r="A4" s="22"/>
      <c r="B4" s="22"/>
      <c r="C4" s="22"/>
      <c r="D4" s="22"/>
      <c r="E4" s="22"/>
      <c r="F4" s="22"/>
      <c r="G4" s="43"/>
      <c r="H4" s="42"/>
      <c r="I4" s="42"/>
    </row>
    <row r="5" spans="1:9" ht="12.75">
      <c r="A5" s="24"/>
      <c r="B5" s="25"/>
      <c r="C5" s="22" t="s">
        <v>1</v>
      </c>
      <c r="D5" s="22" t="s">
        <v>142</v>
      </c>
      <c r="E5" s="22" t="s">
        <v>143</v>
      </c>
      <c r="F5" s="22" t="s">
        <v>144</v>
      </c>
      <c r="G5" s="42" t="s">
        <v>2</v>
      </c>
      <c r="H5" s="42" t="s">
        <v>3</v>
      </c>
      <c r="I5" s="42" t="s">
        <v>2</v>
      </c>
    </row>
    <row r="6" spans="1:9" ht="12.75">
      <c r="A6" s="24"/>
      <c r="B6" s="25"/>
      <c r="C6" s="22" t="s">
        <v>4</v>
      </c>
      <c r="D6" s="26">
        <v>2004</v>
      </c>
      <c r="E6" s="26">
        <v>2004</v>
      </c>
      <c r="F6" s="26">
        <v>2004</v>
      </c>
      <c r="G6" s="42" t="s">
        <v>5</v>
      </c>
      <c r="H6" s="42" t="s">
        <v>6</v>
      </c>
      <c r="I6" s="42" t="s">
        <v>7</v>
      </c>
    </row>
    <row r="7" spans="1:9" ht="12.75">
      <c r="A7" s="24"/>
      <c r="B7" s="25"/>
      <c r="C7" s="22"/>
      <c r="D7" s="22"/>
      <c r="E7" s="22"/>
      <c r="F7" s="22"/>
      <c r="G7" s="43"/>
      <c r="H7" s="42"/>
      <c r="I7" s="42"/>
    </row>
    <row r="8" spans="1:9" ht="12.75">
      <c r="A8" s="24" t="s">
        <v>8</v>
      </c>
      <c r="C8" s="24">
        <v>35418</v>
      </c>
      <c r="D8" s="24">
        <v>484862</v>
      </c>
      <c r="E8" s="24">
        <v>484254</v>
      </c>
      <c r="F8" s="24">
        <v>482455</v>
      </c>
      <c r="G8" s="42">
        <v>483857</v>
      </c>
      <c r="H8" s="44">
        <v>4810503839</v>
      </c>
      <c r="I8" s="46">
        <v>9941.99492618687</v>
      </c>
    </row>
    <row r="9" spans="1:9" ht="12.75">
      <c r="A9" s="24" t="s">
        <v>9</v>
      </c>
      <c r="C9" s="24">
        <v>34741</v>
      </c>
      <c r="D9" s="24">
        <v>419352</v>
      </c>
      <c r="E9" s="24">
        <v>418185</v>
      </c>
      <c r="F9" s="24">
        <v>417330</v>
      </c>
      <c r="G9" s="42">
        <v>418289</v>
      </c>
      <c r="H9" s="44">
        <v>4018034353</v>
      </c>
      <c r="I9" s="46">
        <v>9605.880988981302</v>
      </c>
    </row>
    <row r="10" spans="1:9" ht="12.75">
      <c r="A10" s="24"/>
      <c r="C10" s="25"/>
      <c r="D10" s="25"/>
      <c r="E10" s="25"/>
      <c r="F10" s="25"/>
      <c r="G10" s="43"/>
      <c r="H10" s="45"/>
      <c r="I10" s="47"/>
    </row>
    <row r="11" spans="1:9" ht="12.75">
      <c r="A11" s="24" t="s">
        <v>10</v>
      </c>
      <c r="B11" s="25"/>
      <c r="C11" s="24">
        <v>161</v>
      </c>
      <c r="D11" s="24">
        <v>987</v>
      </c>
      <c r="E11" s="24">
        <v>840</v>
      </c>
      <c r="F11" s="24">
        <v>735</v>
      </c>
      <c r="G11" s="42">
        <v>854</v>
      </c>
      <c r="H11" s="44">
        <v>5584473</v>
      </c>
      <c r="I11" s="48">
        <v>6539.195550351288</v>
      </c>
    </row>
    <row r="12" spans="1:9" ht="12.75">
      <c r="A12" s="24">
        <v>111</v>
      </c>
      <c r="B12" s="25" t="s">
        <v>11</v>
      </c>
      <c r="C12" s="25">
        <v>82</v>
      </c>
      <c r="D12" s="25">
        <v>685</v>
      </c>
      <c r="E12" s="25">
        <v>579</v>
      </c>
      <c r="F12" s="25">
        <v>487</v>
      </c>
      <c r="G12" s="43">
        <v>583.6666666666666</v>
      </c>
      <c r="H12" s="45">
        <v>3713016</v>
      </c>
      <c r="I12" s="49">
        <v>6361.53512278698</v>
      </c>
    </row>
    <row r="13" spans="1:9" ht="12.75">
      <c r="A13" s="24">
        <v>112</v>
      </c>
      <c r="B13" s="25" t="s">
        <v>12</v>
      </c>
      <c r="C13" s="25">
        <v>22</v>
      </c>
      <c r="D13" s="25">
        <v>113</v>
      </c>
      <c r="E13" s="25">
        <v>116</v>
      </c>
      <c r="F13" s="25">
        <v>96</v>
      </c>
      <c r="G13" s="43">
        <v>108.33333333333333</v>
      </c>
      <c r="H13" s="45">
        <v>540595</v>
      </c>
      <c r="I13" s="49">
        <v>4990.107692307693</v>
      </c>
    </row>
    <row r="14" spans="1:9" ht="12.75">
      <c r="A14" s="24">
        <v>113</v>
      </c>
      <c r="B14" s="25" t="s">
        <v>13</v>
      </c>
      <c r="C14" s="25">
        <v>3</v>
      </c>
      <c r="D14" s="57" t="s">
        <v>126</v>
      </c>
      <c r="E14" s="57" t="s">
        <v>126</v>
      </c>
      <c r="F14" s="57" t="s">
        <v>126</v>
      </c>
      <c r="G14" s="50" t="s">
        <v>126</v>
      </c>
      <c r="H14" s="50" t="s">
        <v>126</v>
      </c>
      <c r="I14" s="50" t="s">
        <v>126</v>
      </c>
    </row>
    <row r="15" spans="1:9" ht="12.75">
      <c r="A15" s="24">
        <v>114</v>
      </c>
      <c r="B15" s="25" t="s">
        <v>14</v>
      </c>
      <c r="C15" s="25">
        <v>28</v>
      </c>
      <c r="D15" s="25">
        <v>128</v>
      </c>
      <c r="E15" s="25">
        <v>88</v>
      </c>
      <c r="F15" s="25">
        <v>94</v>
      </c>
      <c r="G15" s="43">
        <v>103.33333333333333</v>
      </c>
      <c r="H15" s="45">
        <v>1032699</v>
      </c>
      <c r="I15" s="49">
        <v>9993.86129032258</v>
      </c>
    </row>
    <row r="16" spans="1:9" ht="12.75">
      <c r="A16" s="24">
        <v>115</v>
      </c>
      <c r="B16" s="25" t="s">
        <v>15</v>
      </c>
      <c r="C16" s="25">
        <v>26</v>
      </c>
      <c r="D16" s="25">
        <v>59</v>
      </c>
      <c r="E16" s="25">
        <v>55</v>
      </c>
      <c r="F16" s="25">
        <v>56</v>
      </c>
      <c r="G16" s="43">
        <v>56.666666666666664</v>
      </c>
      <c r="H16" s="45">
        <v>291463</v>
      </c>
      <c r="I16" s="49">
        <v>5143.464705882353</v>
      </c>
    </row>
    <row r="17" spans="1:9" ht="12.75">
      <c r="A17" s="24"/>
      <c r="B17" s="25"/>
      <c r="C17" s="25"/>
      <c r="D17" s="25"/>
      <c r="E17" s="25"/>
      <c r="F17" s="25"/>
      <c r="G17" s="43"/>
      <c r="H17" s="45"/>
      <c r="I17" s="49"/>
    </row>
    <row r="18" spans="1:9" ht="12.75">
      <c r="A18" s="24" t="s">
        <v>16</v>
      </c>
      <c r="B18" s="25"/>
      <c r="C18" s="24">
        <v>23</v>
      </c>
      <c r="D18" s="24">
        <v>207</v>
      </c>
      <c r="E18" s="24">
        <v>198</v>
      </c>
      <c r="F18" s="24">
        <v>196</v>
      </c>
      <c r="G18" s="42">
        <v>200.33333333333334</v>
      </c>
      <c r="H18" s="44">
        <v>2383697</v>
      </c>
      <c r="I18" s="48">
        <v>11898.65391014975</v>
      </c>
    </row>
    <row r="19" spans="1:9" ht="12.75">
      <c r="A19" s="24">
        <v>211</v>
      </c>
      <c r="B19" s="25" t="s">
        <v>17</v>
      </c>
      <c r="C19" s="58">
        <v>1</v>
      </c>
      <c r="D19" s="59" t="s">
        <v>126</v>
      </c>
      <c r="E19" s="59" t="s">
        <v>126</v>
      </c>
      <c r="F19" s="59" t="s">
        <v>126</v>
      </c>
      <c r="G19" s="52" t="s">
        <v>126</v>
      </c>
      <c r="H19" s="52" t="s">
        <v>126</v>
      </c>
      <c r="I19" s="52" t="s">
        <v>126</v>
      </c>
    </row>
    <row r="20" spans="1:9" ht="12.75">
      <c r="A20" s="24">
        <v>212</v>
      </c>
      <c r="B20" s="25" t="s">
        <v>18</v>
      </c>
      <c r="C20" s="25">
        <v>20</v>
      </c>
      <c r="D20" s="25">
        <v>203</v>
      </c>
      <c r="E20" s="25">
        <v>194</v>
      </c>
      <c r="F20" s="25">
        <v>194</v>
      </c>
      <c r="G20" s="43">
        <v>197</v>
      </c>
      <c r="H20" s="45">
        <v>2355831</v>
      </c>
      <c r="I20" s="49">
        <v>11958.532994923858</v>
      </c>
    </row>
    <row r="21" spans="1:9" ht="12.75">
      <c r="A21" s="24">
        <v>213</v>
      </c>
      <c r="B21" s="25" t="s">
        <v>19</v>
      </c>
      <c r="C21" s="25">
        <v>2</v>
      </c>
      <c r="D21" s="57" t="s">
        <v>126</v>
      </c>
      <c r="E21" s="57" t="s">
        <v>126</v>
      </c>
      <c r="F21" s="57" t="s">
        <v>126</v>
      </c>
      <c r="G21" s="50" t="s">
        <v>126</v>
      </c>
      <c r="H21" s="50" t="s">
        <v>126</v>
      </c>
      <c r="I21" s="50" t="s">
        <v>126</v>
      </c>
    </row>
    <row r="22" spans="1:9" ht="12.75">
      <c r="A22" s="24"/>
      <c r="B22" s="25"/>
      <c r="C22" s="25"/>
      <c r="D22" s="25"/>
      <c r="E22" s="25"/>
      <c r="F22" s="25"/>
      <c r="G22" s="43"/>
      <c r="H22" s="45"/>
      <c r="I22" s="49"/>
    </row>
    <row r="23" spans="1:9" ht="12.75">
      <c r="A23" s="24" t="s">
        <v>20</v>
      </c>
      <c r="B23" s="25"/>
      <c r="C23" s="24">
        <v>28</v>
      </c>
      <c r="D23" s="24">
        <v>1088</v>
      </c>
      <c r="E23" s="24">
        <v>1074</v>
      </c>
      <c r="F23" s="24">
        <v>1056</v>
      </c>
      <c r="G23" s="44">
        <v>1072.6666666666667</v>
      </c>
      <c r="H23" s="44">
        <v>17430307</v>
      </c>
      <c r="I23" s="44">
        <v>16249.509322560596</v>
      </c>
    </row>
    <row r="24" spans="1:9" s="53" customFormat="1" ht="12.75">
      <c r="A24" s="25">
        <v>221</v>
      </c>
      <c r="B24" s="25" t="s">
        <v>20</v>
      </c>
      <c r="C24" s="25">
        <v>28</v>
      </c>
      <c r="D24" s="25">
        <v>1088</v>
      </c>
      <c r="E24" s="25">
        <v>1074</v>
      </c>
      <c r="F24" s="25">
        <v>1056</v>
      </c>
      <c r="G24" s="45">
        <v>1072.6666666666667</v>
      </c>
      <c r="H24" s="45">
        <v>17430307</v>
      </c>
      <c r="I24" s="45">
        <v>16249.509322560596</v>
      </c>
    </row>
    <row r="25" spans="1:9" ht="12.75">
      <c r="A25" s="24"/>
      <c r="B25" s="25"/>
      <c r="C25" s="25"/>
      <c r="D25" s="25"/>
      <c r="E25" s="25"/>
      <c r="F25" s="25"/>
      <c r="G25" s="43"/>
      <c r="H25" s="45"/>
      <c r="I25" s="49"/>
    </row>
    <row r="26" spans="1:9" ht="12.75">
      <c r="A26" s="24" t="s">
        <v>21</v>
      </c>
      <c r="B26" s="24"/>
      <c r="C26" s="24">
        <v>4152</v>
      </c>
      <c r="D26" s="24">
        <v>22369</v>
      </c>
      <c r="E26" s="24">
        <v>22216</v>
      </c>
      <c r="F26" s="24">
        <v>21668</v>
      </c>
      <c r="G26" s="44">
        <v>22084.333333333332</v>
      </c>
      <c r="H26" s="44">
        <v>261242574</v>
      </c>
      <c r="I26" s="48">
        <v>11829.31674037402</v>
      </c>
    </row>
    <row r="27" spans="1:9" ht="12.75">
      <c r="A27" s="24">
        <v>236</v>
      </c>
      <c r="B27" s="25" t="s">
        <v>22</v>
      </c>
      <c r="C27" s="25">
        <v>1314</v>
      </c>
      <c r="D27" s="25">
        <v>5632</v>
      </c>
      <c r="E27" s="25">
        <v>5619</v>
      </c>
      <c r="F27" s="25">
        <v>5567</v>
      </c>
      <c r="G27" s="43">
        <v>5606</v>
      </c>
      <c r="H27" s="45">
        <v>69595014</v>
      </c>
      <c r="I27" s="49">
        <v>12414.379950053513</v>
      </c>
    </row>
    <row r="28" spans="1:9" ht="12.75">
      <c r="A28" s="24">
        <v>237</v>
      </c>
      <c r="B28" s="25" t="s">
        <v>23</v>
      </c>
      <c r="C28" s="25">
        <v>211</v>
      </c>
      <c r="D28" s="25">
        <v>2474</v>
      </c>
      <c r="E28" s="25">
        <v>2433</v>
      </c>
      <c r="F28" s="25">
        <v>2250</v>
      </c>
      <c r="G28" s="43">
        <v>2385.6666666666665</v>
      </c>
      <c r="H28" s="45">
        <v>36109093</v>
      </c>
      <c r="I28" s="49">
        <v>15135.850076847843</v>
      </c>
    </row>
    <row r="29" spans="1:9" ht="12.75">
      <c r="A29" s="24">
        <v>238</v>
      </c>
      <c r="B29" s="25" t="s">
        <v>24</v>
      </c>
      <c r="C29" s="25">
        <v>2627</v>
      </c>
      <c r="D29" s="25">
        <v>14263</v>
      </c>
      <c r="E29" s="25">
        <v>14164</v>
      </c>
      <c r="F29" s="25">
        <v>13851</v>
      </c>
      <c r="G29" s="43">
        <v>14092.666666666666</v>
      </c>
      <c r="H29" s="45">
        <v>155538467</v>
      </c>
      <c r="I29" s="49">
        <v>11036.837149344814</v>
      </c>
    </row>
    <row r="30" spans="1:9" ht="12.75">
      <c r="A30" s="24"/>
      <c r="B30" s="25"/>
      <c r="C30" s="25"/>
      <c r="D30" s="25"/>
      <c r="E30" s="25"/>
      <c r="F30" s="25"/>
      <c r="G30" s="43"/>
      <c r="H30" s="45"/>
      <c r="I30" s="49"/>
    </row>
    <row r="31" spans="1:9" ht="12.75">
      <c r="A31" s="24" t="s">
        <v>25</v>
      </c>
      <c r="B31" s="25"/>
      <c r="C31" s="24">
        <v>2268</v>
      </c>
      <c r="D31" s="24">
        <v>57342</v>
      </c>
      <c r="E31" s="24">
        <v>57205</v>
      </c>
      <c r="F31" s="24">
        <v>56861</v>
      </c>
      <c r="G31" s="42">
        <v>57136</v>
      </c>
      <c r="H31" s="44">
        <v>644845536</v>
      </c>
      <c r="I31" s="48">
        <v>11286.151218146177</v>
      </c>
    </row>
    <row r="32" spans="1:9" ht="12.75">
      <c r="A32" s="24">
        <v>311</v>
      </c>
      <c r="B32" s="25" t="s">
        <v>26</v>
      </c>
      <c r="C32" s="25">
        <v>184</v>
      </c>
      <c r="D32" s="25">
        <v>3010</v>
      </c>
      <c r="E32" s="25">
        <v>2971</v>
      </c>
      <c r="F32" s="25">
        <v>2931</v>
      </c>
      <c r="G32" s="43">
        <v>2970.6666666666665</v>
      </c>
      <c r="H32" s="45">
        <v>20509117</v>
      </c>
      <c r="I32" s="49">
        <v>6903.876907540395</v>
      </c>
    </row>
    <row r="33" spans="1:9" ht="12.75">
      <c r="A33" s="24">
        <v>312</v>
      </c>
      <c r="B33" s="25" t="s">
        <v>27</v>
      </c>
      <c r="C33" s="25">
        <v>17</v>
      </c>
      <c r="D33" s="25">
        <v>604</v>
      </c>
      <c r="E33" s="25">
        <v>591</v>
      </c>
      <c r="F33" s="25">
        <v>584</v>
      </c>
      <c r="G33" s="43">
        <v>593</v>
      </c>
      <c r="H33" s="45">
        <v>6253462</v>
      </c>
      <c r="I33" s="49">
        <v>10545.467116357504</v>
      </c>
    </row>
    <row r="34" spans="1:9" ht="12.75">
      <c r="A34" s="24">
        <v>313</v>
      </c>
      <c r="B34" s="25" t="s">
        <v>28</v>
      </c>
      <c r="C34" s="25">
        <v>72</v>
      </c>
      <c r="D34" s="25">
        <v>3873</v>
      </c>
      <c r="E34" s="25">
        <v>3889</v>
      </c>
      <c r="F34" s="25">
        <v>3859</v>
      </c>
      <c r="G34" s="43">
        <v>3873.6666666666665</v>
      </c>
      <c r="H34" s="45">
        <v>36202385</v>
      </c>
      <c r="I34" s="49">
        <v>9345.766715428965</v>
      </c>
    </row>
    <row r="35" spans="1:9" ht="12.75">
      <c r="A35" s="24">
        <v>314</v>
      </c>
      <c r="B35" s="25" t="s">
        <v>29</v>
      </c>
      <c r="C35" s="25">
        <v>58</v>
      </c>
      <c r="D35" s="25">
        <v>913</v>
      </c>
      <c r="E35" s="25">
        <v>903</v>
      </c>
      <c r="F35" s="25">
        <v>785</v>
      </c>
      <c r="G35" s="43">
        <v>867</v>
      </c>
      <c r="H35" s="45">
        <v>7380142</v>
      </c>
      <c r="I35" s="49">
        <v>8512.274509803921</v>
      </c>
    </row>
    <row r="36" spans="1:9" ht="12.75">
      <c r="A36" s="24">
        <v>315</v>
      </c>
      <c r="B36" s="25" t="s">
        <v>30</v>
      </c>
      <c r="C36" s="25">
        <v>19</v>
      </c>
      <c r="D36" s="25">
        <v>224</v>
      </c>
      <c r="E36" s="25">
        <v>226</v>
      </c>
      <c r="F36" s="25">
        <v>227</v>
      </c>
      <c r="G36" s="43">
        <v>225.66666666666666</v>
      </c>
      <c r="H36" s="45">
        <v>1534791</v>
      </c>
      <c r="I36" s="49">
        <v>6801.1418020679475</v>
      </c>
    </row>
    <row r="37" spans="1:9" ht="12.75">
      <c r="A37" s="24">
        <v>316</v>
      </c>
      <c r="B37" s="25" t="s">
        <v>31</v>
      </c>
      <c r="C37" s="25">
        <v>13</v>
      </c>
      <c r="D37" s="25">
        <v>159</v>
      </c>
      <c r="E37" s="25">
        <v>158</v>
      </c>
      <c r="F37" s="25">
        <v>149</v>
      </c>
      <c r="G37" s="43">
        <v>155.33333333333334</v>
      </c>
      <c r="H37" s="45">
        <v>837245</v>
      </c>
      <c r="I37" s="49">
        <v>5389.989270386266</v>
      </c>
    </row>
    <row r="38" spans="1:9" ht="12.75">
      <c r="A38" s="24">
        <v>321</v>
      </c>
      <c r="B38" s="25" t="s">
        <v>32</v>
      </c>
      <c r="C38" s="25">
        <v>45</v>
      </c>
      <c r="D38" s="25">
        <v>791</v>
      </c>
      <c r="E38" s="25">
        <v>804</v>
      </c>
      <c r="F38" s="25">
        <v>779</v>
      </c>
      <c r="G38" s="43">
        <v>791.3333333333334</v>
      </c>
      <c r="H38" s="45">
        <v>7415407</v>
      </c>
      <c r="I38" s="49">
        <v>9370.77548441449</v>
      </c>
    </row>
    <row r="39" spans="1:9" ht="12.75">
      <c r="A39" s="24">
        <v>322</v>
      </c>
      <c r="B39" s="25" t="s">
        <v>33</v>
      </c>
      <c r="C39" s="25">
        <v>43</v>
      </c>
      <c r="D39" s="25">
        <v>1433</v>
      </c>
      <c r="E39" s="25">
        <v>1417</v>
      </c>
      <c r="F39" s="25">
        <v>1411</v>
      </c>
      <c r="G39" s="43">
        <v>1420.3333333333333</v>
      </c>
      <c r="H39" s="45">
        <v>15676343</v>
      </c>
      <c r="I39" s="49">
        <v>11037.087303449895</v>
      </c>
    </row>
    <row r="40" spans="1:9" ht="12.75">
      <c r="A40" s="24">
        <v>323</v>
      </c>
      <c r="B40" s="25" t="s">
        <v>34</v>
      </c>
      <c r="C40" s="25">
        <v>181</v>
      </c>
      <c r="D40" s="25">
        <v>2086</v>
      </c>
      <c r="E40" s="25">
        <v>2089</v>
      </c>
      <c r="F40" s="25">
        <v>2004</v>
      </c>
      <c r="G40" s="43">
        <v>2059.6666666666665</v>
      </c>
      <c r="H40" s="45">
        <v>23050159</v>
      </c>
      <c r="I40" s="49">
        <v>11191.208447968927</v>
      </c>
    </row>
    <row r="41" spans="1:9" ht="12.75">
      <c r="A41" s="24">
        <v>324</v>
      </c>
      <c r="B41" s="25" t="s">
        <v>35</v>
      </c>
      <c r="C41" s="25">
        <v>4</v>
      </c>
      <c r="D41" s="59" t="s">
        <v>126</v>
      </c>
      <c r="E41" s="59" t="s">
        <v>126</v>
      </c>
      <c r="F41" s="59" t="s">
        <v>126</v>
      </c>
      <c r="G41" s="52" t="s">
        <v>126</v>
      </c>
      <c r="H41" s="52" t="s">
        <v>126</v>
      </c>
      <c r="I41" s="52" t="s">
        <v>126</v>
      </c>
    </row>
    <row r="42" spans="1:9" ht="12.75">
      <c r="A42" s="24">
        <v>325</v>
      </c>
      <c r="B42" s="25" t="s">
        <v>36</v>
      </c>
      <c r="C42" s="25">
        <v>80</v>
      </c>
      <c r="D42" s="25">
        <v>4206</v>
      </c>
      <c r="E42" s="25">
        <v>4197</v>
      </c>
      <c r="F42" s="25">
        <v>4235</v>
      </c>
      <c r="G42" s="43">
        <v>4212.666666666667</v>
      </c>
      <c r="H42" s="45">
        <v>63989853</v>
      </c>
      <c r="I42" s="49">
        <v>15189.86857097642</v>
      </c>
    </row>
    <row r="43" spans="1:9" ht="12.75">
      <c r="A43" s="24">
        <v>326</v>
      </c>
      <c r="B43" s="25" t="s">
        <v>37</v>
      </c>
      <c r="C43" s="25">
        <v>76</v>
      </c>
      <c r="D43" s="25">
        <v>3019</v>
      </c>
      <c r="E43" s="25">
        <v>3013</v>
      </c>
      <c r="F43" s="25">
        <v>2954</v>
      </c>
      <c r="G43" s="43">
        <v>2995.3333333333335</v>
      </c>
      <c r="H43" s="45">
        <v>32494769</v>
      </c>
      <c r="I43" s="49">
        <v>10848.465056754952</v>
      </c>
    </row>
    <row r="44" spans="1:9" ht="12.75">
      <c r="A44" s="24">
        <v>327</v>
      </c>
      <c r="B44" s="25" t="s">
        <v>38</v>
      </c>
      <c r="C44" s="25">
        <v>56</v>
      </c>
      <c r="D44" s="25">
        <v>648</v>
      </c>
      <c r="E44" s="25">
        <v>644</v>
      </c>
      <c r="F44" s="25">
        <v>661</v>
      </c>
      <c r="G44" s="43">
        <v>651</v>
      </c>
      <c r="H44" s="45">
        <v>7477648</v>
      </c>
      <c r="I44" s="49">
        <v>11486.402457757296</v>
      </c>
    </row>
    <row r="45" spans="1:9" ht="12.75">
      <c r="A45" s="24">
        <v>331</v>
      </c>
      <c r="B45" s="25" t="s">
        <v>39</v>
      </c>
      <c r="C45" s="25">
        <v>78</v>
      </c>
      <c r="D45" s="25">
        <v>1746</v>
      </c>
      <c r="E45" s="25">
        <v>1719</v>
      </c>
      <c r="F45" s="25">
        <v>1724</v>
      </c>
      <c r="G45" s="43">
        <v>1729.6666666666667</v>
      </c>
      <c r="H45" s="45">
        <v>21079453</v>
      </c>
      <c r="I45" s="49">
        <v>12187.00308344575</v>
      </c>
    </row>
    <row r="46" spans="1:9" ht="12.75">
      <c r="A46" s="24">
        <v>332</v>
      </c>
      <c r="B46" s="25" t="s">
        <v>40</v>
      </c>
      <c r="C46" s="25">
        <v>357</v>
      </c>
      <c r="D46" s="25">
        <v>8025</v>
      </c>
      <c r="E46" s="25">
        <v>8003</v>
      </c>
      <c r="F46" s="25">
        <v>8045</v>
      </c>
      <c r="G46" s="43">
        <v>8024.333333333333</v>
      </c>
      <c r="H46" s="45">
        <v>81468961</v>
      </c>
      <c r="I46" s="49">
        <v>10152.738877580692</v>
      </c>
    </row>
    <row r="47" spans="1:9" ht="12.75">
      <c r="A47" s="24">
        <v>333</v>
      </c>
      <c r="B47" s="25" t="s">
        <v>41</v>
      </c>
      <c r="C47" s="25">
        <v>180</v>
      </c>
      <c r="D47" s="25">
        <v>2428</v>
      </c>
      <c r="E47" s="25">
        <v>2402</v>
      </c>
      <c r="F47" s="25">
        <v>2360</v>
      </c>
      <c r="G47" s="43">
        <v>2396.6666666666665</v>
      </c>
      <c r="H47" s="45">
        <v>30068187</v>
      </c>
      <c r="I47" s="49">
        <v>12545.83602225313</v>
      </c>
    </row>
    <row r="48" spans="1:9" ht="12.75">
      <c r="A48" s="24">
        <v>334</v>
      </c>
      <c r="B48" s="25" t="s">
        <v>42</v>
      </c>
      <c r="C48" s="25">
        <v>98</v>
      </c>
      <c r="D48" s="25">
        <v>5067</v>
      </c>
      <c r="E48" s="25">
        <v>5028</v>
      </c>
      <c r="F48" s="25">
        <v>5022</v>
      </c>
      <c r="G48" s="43">
        <v>5039</v>
      </c>
      <c r="H48" s="45">
        <v>87458943</v>
      </c>
      <c r="I48" s="49">
        <v>17356.408612820003</v>
      </c>
    </row>
    <row r="49" spans="1:9" ht="12.75">
      <c r="A49" s="24">
        <v>335</v>
      </c>
      <c r="B49" s="25" t="s">
        <v>43</v>
      </c>
      <c r="C49" s="25">
        <v>45</v>
      </c>
      <c r="D49" s="25">
        <v>2415</v>
      </c>
      <c r="E49" s="25">
        <v>2411</v>
      </c>
      <c r="F49" s="25">
        <v>2416</v>
      </c>
      <c r="G49" s="43">
        <v>2414</v>
      </c>
      <c r="H49" s="45">
        <v>31627227</v>
      </c>
      <c r="I49" s="49">
        <v>13101.585335542668</v>
      </c>
    </row>
    <row r="50" spans="1:9" ht="12.75">
      <c r="A50" s="24">
        <v>336</v>
      </c>
      <c r="B50" s="25" t="s">
        <v>44</v>
      </c>
      <c r="C50" s="25">
        <v>66</v>
      </c>
      <c r="D50" s="25">
        <v>3839</v>
      </c>
      <c r="E50" s="25">
        <v>3833</v>
      </c>
      <c r="F50" s="25">
        <v>3899</v>
      </c>
      <c r="G50" s="43">
        <v>3857</v>
      </c>
      <c r="H50" s="45">
        <v>44587244</v>
      </c>
      <c r="I50" s="49">
        <v>11560.084003111226</v>
      </c>
    </row>
    <row r="51" spans="1:9" ht="12.75">
      <c r="A51" s="24">
        <v>337</v>
      </c>
      <c r="B51" s="25" t="s">
        <v>45</v>
      </c>
      <c r="C51" s="25">
        <v>84</v>
      </c>
      <c r="D51" s="25">
        <v>1879</v>
      </c>
      <c r="E51" s="25">
        <v>1923</v>
      </c>
      <c r="F51" s="25">
        <v>1939</v>
      </c>
      <c r="G51" s="43">
        <v>1913.6666666666667</v>
      </c>
      <c r="H51" s="45">
        <v>18330919</v>
      </c>
      <c r="I51" s="49">
        <v>9578.950879637694</v>
      </c>
    </row>
    <row r="52" spans="1:9" ht="12.75">
      <c r="A52" s="24">
        <v>339</v>
      </c>
      <c r="B52" s="25" t="s">
        <v>46</v>
      </c>
      <c r="C52" s="25">
        <v>512</v>
      </c>
      <c r="D52" s="25">
        <v>10914</v>
      </c>
      <c r="E52" s="25">
        <v>10925</v>
      </c>
      <c r="F52" s="25">
        <v>10816</v>
      </c>
      <c r="G52" s="43">
        <v>10885</v>
      </c>
      <c r="H52" s="45">
        <v>106536496</v>
      </c>
      <c r="I52" s="49">
        <v>9787.459439595774</v>
      </c>
    </row>
    <row r="53" spans="1:9" ht="12.75">
      <c r="A53" s="24"/>
      <c r="B53" s="25"/>
      <c r="C53" s="25"/>
      <c r="D53" s="25"/>
      <c r="E53" s="25"/>
      <c r="F53" s="25"/>
      <c r="G53" s="43"/>
      <c r="H53" s="45"/>
      <c r="I53" s="49"/>
    </row>
    <row r="54" spans="1:9" ht="12.75">
      <c r="A54" s="24" t="s">
        <v>47</v>
      </c>
      <c r="B54" s="25"/>
      <c r="C54" s="24">
        <v>2837</v>
      </c>
      <c r="D54" s="24">
        <v>16423</v>
      </c>
      <c r="E54" s="24">
        <v>16434</v>
      </c>
      <c r="F54" s="24">
        <v>16474</v>
      </c>
      <c r="G54" s="42">
        <v>16443.666666666668</v>
      </c>
      <c r="H54" s="44">
        <v>236927561</v>
      </c>
      <c r="I54" s="48">
        <v>14408.43856804038</v>
      </c>
    </row>
    <row r="55" spans="1:9" ht="12.75">
      <c r="A55" s="24">
        <v>423</v>
      </c>
      <c r="B55" s="25" t="s">
        <v>48</v>
      </c>
      <c r="C55" s="25">
        <v>994</v>
      </c>
      <c r="D55" s="25">
        <v>9039</v>
      </c>
      <c r="E55" s="25">
        <v>9048</v>
      </c>
      <c r="F55" s="25">
        <v>9082</v>
      </c>
      <c r="G55" s="43">
        <v>9056.333333333334</v>
      </c>
      <c r="H55" s="45">
        <v>122395522</v>
      </c>
      <c r="I55" s="49">
        <v>13514.909124369686</v>
      </c>
    </row>
    <row r="56" spans="1:9" ht="12.75">
      <c r="A56" s="24">
        <v>424</v>
      </c>
      <c r="B56" s="25" t="s">
        <v>49</v>
      </c>
      <c r="C56" s="25">
        <v>546</v>
      </c>
      <c r="D56" s="25">
        <v>4896</v>
      </c>
      <c r="E56" s="25">
        <v>4897</v>
      </c>
      <c r="F56" s="25">
        <v>4883</v>
      </c>
      <c r="G56" s="43">
        <v>4892</v>
      </c>
      <c r="H56" s="45">
        <v>67356726</v>
      </c>
      <c r="I56" s="49">
        <v>13768.750204415372</v>
      </c>
    </row>
    <row r="57" spans="1:9" ht="12.75">
      <c r="A57" s="24">
        <v>425</v>
      </c>
      <c r="B57" s="25" t="s">
        <v>50</v>
      </c>
      <c r="C57" s="25">
        <v>1297</v>
      </c>
      <c r="D57" s="25">
        <v>2488</v>
      </c>
      <c r="E57" s="25">
        <v>2489</v>
      </c>
      <c r="F57" s="25">
        <v>2509</v>
      </c>
      <c r="G57" s="43">
        <v>2495.3333333333335</v>
      </c>
      <c r="H57" s="45">
        <v>47175313</v>
      </c>
      <c r="I57" s="49">
        <v>18905.415308576008</v>
      </c>
    </row>
    <row r="58" spans="1:9" ht="12.75">
      <c r="A58" s="24"/>
      <c r="B58" s="25"/>
      <c r="C58" s="25"/>
      <c r="D58" s="25"/>
      <c r="E58" s="25"/>
      <c r="F58" s="25"/>
      <c r="G58" s="43"/>
      <c r="H58" s="45"/>
      <c r="I58" s="49"/>
    </row>
    <row r="59" spans="1:9" ht="12.75">
      <c r="A59" s="24" t="s">
        <v>51</v>
      </c>
      <c r="B59" s="25"/>
      <c r="C59" s="24">
        <v>4161</v>
      </c>
      <c r="D59" s="24">
        <v>53666</v>
      </c>
      <c r="E59" s="24">
        <v>54894</v>
      </c>
      <c r="F59" s="24">
        <v>55563</v>
      </c>
      <c r="G59" s="42">
        <v>54707.666666666664</v>
      </c>
      <c r="H59" s="44">
        <v>352138991</v>
      </c>
      <c r="I59" s="48">
        <v>6436.73935402107</v>
      </c>
    </row>
    <row r="60" spans="1:9" ht="12.75">
      <c r="A60" s="24">
        <v>441</v>
      </c>
      <c r="B60" s="25" t="s">
        <v>52</v>
      </c>
      <c r="C60" s="25">
        <v>452</v>
      </c>
      <c r="D60" s="25">
        <v>6060</v>
      </c>
      <c r="E60" s="25">
        <v>6019</v>
      </c>
      <c r="F60" s="25">
        <v>5980</v>
      </c>
      <c r="G60" s="43">
        <v>6019.666666666667</v>
      </c>
      <c r="H60" s="45">
        <v>65273076</v>
      </c>
      <c r="I60" s="49">
        <v>10843.304058917991</v>
      </c>
    </row>
    <row r="61" spans="1:9" ht="12.75">
      <c r="A61" s="24">
        <v>442</v>
      </c>
      <c r="B61" s="25" t="s">
        <v>53</v>
      </c>
      <c r="C61" s="25">
        <v>205</v>
      </c>
      <c r="D61" s="25">
        <v>1725</v>
      </c>
      <c r="E61" s="25">
        <v>1798</v>
      </c>
      <c r="F61" s="25">
        <v>1878</v>
      </c>
      <c r="G61" s="43">
        <v>1800.3333333333333</v>
      </c>
      <c r="H61" s="45">
        <v>12727412</v>
      </c>
      <c r="I61" s="49">
        <v>7069.47528235512</v>
      </c>
    </row>
    <row r="62" spans="1:9" ht="12.75">
      <c r="A62" s="24">
        <v>443</v>
      </c>
      <c r="B62" s="25" t="s">
        <v>54</v>
      </c>
      <c r="C62" s="25">
        <v>197</v>
      </c>
      <c r="D62" s="25">
        <v>1406</v>
      </c>
      <c r="E62" s="25">
        <v>1529</v>
      </c>
      <c r="F62" s="25">
        <v>1512</v>
      </c>
      <c r="G62" s="43">
        <v>1482.3333333333333</v>
      </c>
      <c r="H62" s="45">
        <v>12787389</v>
      </c>
      <c r="I62" s="49">
        <v>8626.52732178997</v>
      </c>
    </row>
    <row r="63" spans="1:9" ht="12.75">
      <c r="A63" s="24">
        <v>444</v>
      </c>
      <c r="B63" s="25" t="s">
        <v>55</v>
      </c>
      <c r="C63" s="25">
        <v>256</v>
      </c>
      <c r="D63" s="25">
        <v>4245</v>
      </c>
      <c r="E63" s="25">
        <v>4209</v>
      </c>
      <c r="F63" s="25">
        <v>4064</v>
      </c>
      <c r="G63" s="43">
        <v>4172.666666666667</v>
      </c>
      <c r="H63" s="45">
        <v>34260732</v>
      </c>
      <c r="I63" s="49">
        <v>8210.752196836555</v>
      </c>
    </row>
    <row r="64" spans="1:9" ht="12.75">
      <c r="A64" s="24">
        <v>445</v>
      </c>
      <c r="B64" s="25" t="s">
        <v>56</v>
      </c>
      <c r="C64" s="25">
        <v>713</v>
      </c>
      <c r="D64" s="25">
        <v>8941</v>
      </c>
      <c r="E64" s="25">
        <v>8858</v>
      </c>
      <c r="F64" s="25">
        <v>8898</v>
      </c>
      <c r="G64" s="43">
        <v>8899</v>
      </c>
      <c r="H64" s="45">
        <v>43658610</v>
      </c>
      <c r="I64" s="49">
        <v>4906.013035172491</v>
      </c>
    </row>
    <row r="65" spans="1:9" ht="12.75">
      <c r="A65" s="24">
        <v>446</v>
      </c>
      <c r="B65" s="25" t="s">
        <v>57</v>
      </c>
      <c r="C65" s="25">
        <v>293</v>
      </c>
      <c r="D65" s="25">
        <v>5524</v>
      </c>
      <c r="E65" s="25">
        <v>5679</v>
      </c>
      <c r="F65" s="25">
        <v>5673</v>
      </c>
      <c r="G65" s="43">
        <v>5625.333333333333</v>
      </c>
      <c r="H65" s="45">
        <v>41439121</v>
      </c>
      <c r="I65" s="49">
        <v>7366.518310026073</v>
      </c>
    </row>
    <row r="66" spans="1:9" ht="12.75">
      <c r="A66" s="24">
        <v>447</v>
      </c>
      <c r="B66" s="25" t="s">
        <v>58</v>
      </c>
      <c r="C66" s="25">
        <v>329</v>
      </c>
      <c r="D66" s="25">
        <v>2070</v>
      </c>
      <c r="E66" s="25">
        <v>2057</v>
      </c>
      <c r="F66" s="25">
        <v>2117</v>
      </c>
      <c r="G66" s="43">
        <v>2081.3333333333335</v>
      </c>
      <c r="H66" s="45">
        <v>11181518</v>
      </c>
      <c r="I66" s="49">
        <v>5372.2860345932095</v>
      </c>
    </row>
    <row r="67" spans="1:9" ht="12.75">
      <c r="A67" s="24">
        <v>448</v>
      </c>
      <c r="B67" s="25" t="s">
        <v>59</v>
      </c>
      <c r="C67" s="25">
        <v>539</v>
      </c>
      <c r="D67" s="25">
        <v>5801</v>
      </c>
      <c r="E67" s="25">
        <v>6217</v>
      </c>
      <c r="F67" s="25">
        <v>6480</v>
      </c>
      <c r="G67" s="43">
        <v>6166</v>
      </c>
      <c r="H67" s="45">
        <v>27354644</v>
      </c>
      <c r="I67" s="49">
        <v>4436.367823548491</v>
      </c>
    </row>
    <row r="68" spans="1:9" ht="12.75">
      <c r="A68" s="24">
        <v>451</v>
      </c>
      <c r="B68" s="25" t="s">
        <v>60</v>
      </c>
      <c r="C68" s="25">
        <v>279</v>
      </c>
      <c r="D68" s="25">
        <v>2058</v>
      </c>
      <c r="E68" s="25">
        <v>2175</v>
      </c>
      <c r="F68" s="25">
        <v>2315</v>
      </c>
      <c r="G68" s="43">
        <v>2182.6666666666665</v>
      </c>
      <c r="H68" s="45">
        <v>9342224</v>
      </c>
      <c r="I68" s="49">
        <v>4280.188149053146</v>
      </c>
    </row>
    <row r="69" spans="1:9" ht="12.75">
      <c r="A69" s="24">
        <v>452</v>
      </c>
      <c r="B69" s="25" t="s">
        <v>61</v>
      </c>
      <c r="C69" s="25">
        <v>165</v>
      </c>
      <c r="D69" s="25">
        <v>10232</v>
      </c>
      <c r="E69" s="25">
        <v>10636</v>
      </c>
      <c r="F69" s="25">
        <v>10818</v>
      </c>
      <c r="G69" s="43">
        <v>10562</v>
      </c>
      <c r="H69" s="45">
        <v>54831104</v>
      </c>
      <c r="I69" s="49">
        <v>5191.356182541185</v>
      </c>
    </row>
    <row r="70" spans="1:9" ht="12.75">
      <c r="A70" s="24">
        <v>453</v>
      </c>
      <c r="B70" s="25" t="s">
        <v>62</v>
      </c>
      <c r="C70" s="25">
        <v>520</v>
      </c>
      <c r="D70" s="25">
        <v>3294</v>
      </c>
      <c r="E70" s="25">
        <v>3305</v>
      </c>
      <c r="F70" s="25">
        <v>3357</v>
      </c>
      <c r="G70" s="43">
        <v>3318.6666666666665</v>
      </c>
      <c r="H70" s="45">
        <v>17872022</v>
      </c>
      <c r="I70" s="49">
        <v>5385.301928485335</v>
      </c>
    </row>
    <row r="71" spans="1:9" ht="12.75">
      <c r="A71" s="24">
        <v>454</v>
      </c>
      <c r="B71" s="25" t="s">
        <v>63</v>
      </c>
      <c r="C71" s="25">
        <v>213</v>
      </c>
      <c r="D71" s="25">
        <v>2310</v>
      </c>
      <c r="E71" s="25">
        <v>2412</v>
      </c>
      <c r="F71" s="25">
        <v>2471</v>
      </c>
      <c r="G71" s="43">
        <v>2397.6666666666665</v>
      </c>
      <c r="H71" s="45">
        <v>21411139</v>
      </c>
      <c r="I71" s="49">
        <v>8929.989851244265</v>
      </c>
    </row>
    <row r="72" spans="1:9" ht="12.75">
      <c r="A72" s="24"/>
      <c r="B72" s="25"/>
      <c r="C72" s="25"/>
      <c r="D72" s="25"/>
      <c r="E72" s="25"/>
      <c r="F72" s="25"/>
      <c r="G72" s="43"/>
      <c r="H72" s="45"/>
      <c r="I72" s="49"/>
    </row>
    <row r="73" spans="1:9" ht="12.75">
      <c r="A73" s="7" t="s">
        <v>64</v>
      </c>
      <c r="B73" s="7"/>
      <c r="C73" s="24">
        <v>727</v>
      </c>
      <c r="D73" s="24">
        <v>9533</v>
      </c>
      <c r="E73" s="24">
        <v>9471</v>
      </c>
      <c r="F73" s="24">
        <v>9605</v>
      </c>
      <c r="G73" s="44">
        <v>9536.333333333332</v>
      </c>
      <c r="H73" s="44">
        <v>82840151</v>
      </c>
      <c r="I73" s="48">
        <v>8686.792722569822</v>
      </c>
    </row>
    <row r="74" spans="1:9" ht="12.75">
      <c r="A74" s="24">
        <v>481</v>
      </c>
      <c r="B74" s="25" t="s">
        <v>65</v>
      </c>
      <c r="C74" s="25">
        <v>26</v>
      </c>
      <c r="D74" s="25">
        <v>510</v>
      </c>
      <c r="E74" s="25">
        <v>501</v>
      </c>
      <c r="F74" s="25">
        <v>493</v>
      </c>
      <c r="G74" s="43">
        <v>501.3333333333333</v>
      </c>
      <c r="H74" s="45">
        <v>4548270</v>
      </c>
      <c r="I74" s="49">
        <v>9072.347074468085</v>
      </c>
    </row>
    <row r="75" spans="1:9" ht="12.75">
      <c r="A75" s="24">
        <v>483</v>
      </c>
      <c r="B75" s="25" t="s">
        <v>66</v>
      </c>
      <c r="C75" s="25">
        <v>10</v>
      </c>
      <c r="D75" s="25">
        <v>218</v>
      </c>
      <c r="E75" s="25">
        <v>176</v>
      </c>
      <c r="F75" s="25">
        <v>186</v>
      </c>
      <c r="G75" s="43">
        <v>193.33333333333334</v>
      </c>
      <c r="H75" s="45">
        <v>1622425</v>
      </c>
      <c r="I75" s="49">
        <v>8391.853448275862</v>
      </c>
    </row>
    <row r="76" spans="1:9" ht="12.75">
      <c r="A76" s="24">
        <v>484</v>
      </c>
      <c r="B76" s="25" t="s">
        <v>67</v>
      </c>
      <c r="C76" s="25">
        <v>345</v>
      </c>
      <c r="D76" s="25">
        <v>2381</v>
      </c>
      <c r="E76" s="25">
        <v>2402</v>
      </c>
      <c r="F76" s="25">
        <v>2407</v>
      </c>
      <c r="G76" s="43">
        <v>2396.6666666666665</v>
      </c>
      <c r="H76" s="45">
        <v>24649216</v>
      </c>
      <c r="I76" s="49">
        <v>10284.791098748263</v>
      </c>
    </row>
    <row r="77" spans="1:9" ht="12.75">
      <c r="A77" s="24">
        <v>485</v>
      </c>
      <c r="B77" s="25" t="s">
        <v>68</v>
      </c>
      <c r="C77" s="25">
        <v>99</v>
      </c>
      <c r="D77" s="25">
        <v>2235</v>
      </c>
      <c r="E77" s="25">
        <v>2234</v>
      </c>
      <c r="F77" s="25">
        <v>2227</v>
      </c>
      <c r="G77" s="43">
        <v>2232</v>
      </c>
      <c r="H77" s="45">
        <v>12535341</v>
      </c>
      <c r="I77" s="49">
        <v>5616.192204301075</v>
      </c>
    </row>
    <row r="78" spans="1:9" ht="12.75">
      <c r="A78" s="24">
        <v>486</v>
      </c>
      <c r="B78" s="25" t="s">
        <v>69</v>
      </c>
      <c r="C78" s="25">
        <v>4</v>
      </c>
      <c r="D78" s="25">
        <v>41</v>
      </c>
      <c r="E78" s="25">
        <v>41</v>
      </c>
      <c r="F78" s="25">
        <v>42</v>
      </c>
      <c r="G78" s="43">
        <v>41.333333333333336</v>
      </c>
      <c r="H78" s="45">
        <v>556832</v>
      </c>
      <c r="I78" s="49">
        <v>13471.74193548387</v>
      </c>
    </row>
    <row r="79" spans="1:9" ht="12.75">
      <c r="A79" s="24">
        <v>487</v>
      </c>
      <c r="B79" s="25" t="s">
        <v>70</v>
      </c>
      <c r="C79" s="25">
        <v>41</v>
      </c>
      <c r="D79" s="25">
        <v>287</v>
      </c>
      <c r="E79" s="25">
        <v>245</v>
      </c>
      <c r="F79" s="25">
        <v>202</v>
      </c>
      <c r="G79" s="43">
        <v>244.66666666666666</v>
      </c>
      <c r="H79" s="45">
        <v>1031628</v>
      </c>
      <c r="I79" s="49">
        <v>4216.463215258856</v>
      </c>
    </row>
    <row r="80" spans="1:9" ht="12.75">
      <c r="A80" s="24">
        <v>488</v>
      </c>
      <c r="B80" s="25" t="s">
        <v>71</v>
      </c>
      <c r="C80" s="25">
        <v>128</v>
      </c>
      <c r="D80" s="25">
        <v>913</v>
      </c>
      <c r="E80" s="25">
        <v>887</v>
      </c>
      <c r="F80" s="25">
        <v>904</v>
      </c>
      <c r="G80" s="43">
        <v>901.3333333333334</v>
      </c>
      <c r="H80" s="45">
        <v>9378225</v>
      </c>
      <c r="I80" s="49">
        <v>10404.835428994082</v>
      </c>
    </row>
    <row r="81" spans="1:9" ht="12.75">
      <c r="A81" s="24">
        <v>492</v>
      </c>
      <c r="B81" s="25" t="s">
        <v>72</v>
      </c>
      <c r="C81" s="25">
        <v>44</v>
      </c>
      <c r="D81" s="25">
        <v>1745</v>
      </c>
      <c r="E81" s="25">
        <v>1786</v>
      </c>
      <c r="F81" s="25">
        <v>1953</v>
      </c>
      <c r="G81" s="43">
        <v>1828</v>
      </c>
      <c r="H81" s="45">
        <v>17857461</v>
      </c>
      <c r="I81" s="49">
        <v>9768.851750547046</v>
      </c>
    </row>
    <row r="82" spans="1:9" ht="12.75">
      <c r="A82" s="24">
        <v>493</v>
      </c>
      <c r="B82" s="25" t="s">
        <v>73</v>
      </c>
      <c r="C82" s="25">
        <v>30</v>
      </c>
      <c r="D82" s="25">
        <v>1203</v>
      </c>
      <c r="E82" s="25">
        <v>1199</v>
      </c>
      <c r="F82" s="25">
        <v>1191</v>
      </c>
      <c r="G82" s="43">
        <v>1197.6666666666667</v>
      </c>
      <c r="H82" s="45">
        <v>10660753</v>
      </c>
      <c r="I82" s="49">
        <v>8901.2688561091</v>
      </c>
    </row>
    <row r="83" spans="1:9" ht="12.75">
      <c r="A83" s="24"/>
      <c r="B83" s="25"/>
      <c r="C83" s="25"/>
      <c r="D83" s="25"/>
      <c r="E83" s="25"/>
      <c r="F83" s="25"/>
      <c r="G83" s="43"/>
      <c r="H83" s="45"/>
      <c r="I83" s="49"/>
    </row>
    <row r="84" spans="1:9" ht="12.75">
      <c r="A84" s="24" t="s">
        <v>74</v>
      </c>
      <c r="B84" s="25"/>
      <c r="C84" s="24">
        <v>620</v>
      </c>
      <c r="D84" s="24">
        <v>10713</v>
      </c>
      <c r="E84" s="24">
        <v>10638</v>
      </c>
      <c r="F84" s="24">
        <v>10680</v>
      </c>
      <c r="G84" s="44">
        <v>10677</v>
      </c>
      <c r="H84" s="44">
        <v>156133311</v>
      </c>
      <c r="I84" s="48">
        <v>14623.33155380725</v>
      </c>
    </row>
    <row r="85" spans="1:9" ht="12.75">
      <c r="A85" s="24">
        <v>511</v>
      </c>
      <c r="B85" s="25" t="s">
        <v>75</v>
      </c>
      <c r="C85" s="25">
        <v>258</v>
      </c>
      <c r="D85" s="25">
        <v>3373</v>
      </c>
      <c r="E85" s="25">
        <v>3346</v>
      </c>
      <c r="F85" s="25">
        <v>3367</v>
      </c>
      <c r="G85" s="43">
        <v>3362</v>
      </c>
      <c r="H85" s="45">
        <v>43630860</v>
      </c>
      <c r="I85" s="49">
        <v>12977.6502082094</v>
      </c>
    </row>
    <row r="86" spans="1:9" ht="12.75">
      <c r="A86" s="24">
        <v>512</v>
      </c>
      <c r="B86" s="25" t="s">
        <v>76</v>
      </c>
      <c r="C86" s="25">
        <v>58</v>
      </c>
      <c r="D86" s="25">
        <v>542</v>
      </c>
      <c r="E86" s="25">
        <v>558</v>
      </c>
      <c r="F86" s="25">
        <v>552</v>
      </c>
      <c r="G86" s="43">
        <v>550.6666666666666</v>
      </c>
      <c r="H86" s="45">
        <v>3380337</v>
      </c>
      <c r="I86" s="49">
        <v>6138.626513317192</v>
      </c>
    </row>
    <row r="87" spans="1:9" ht="12.75">
      <c r="A87" s="24">
        <v>515</v>
      </c>
      <c r="B87" s="25" t="s">
        <v>77</v>
      </c>
      <c r="C87" s="25">
        <v>26</v>
      </c>
      <c r="D87" s="25">
        <v>746</v>
      </c>
      <c r="E87" s="25">
        <v>744</v>
      </c>
      <c r="F87" s="25">
        <v>743</v>
      </c>
      <c r="G87" s="43">
        <v>744.3333333333334</v>
      </c>
      <c r="H87" s="45">
        <v>10145936</v>
      </c>
      <c r="I87" s="49">
        <v>13630.903716972682</v>
      </c>
    </row>
    <row r="88" spans="1:9" ht="12.75">
      <c r="A88" s="24">
        <v>516</v>
      </c>
      <c r="B88" s="25" t="s">
        <v>78</v>
      </c>
      <c r="C88" s="25">
        <v>14</v>
      </c>
      <c r="D88" s="25">
        <v>31</v>
      </c>
      <c r="E88" s="25">
        <v>33</v>
      </c>
      <c r="F88" s="25">
        <v>33</v>
      </c>
      <c r="G88" s="43">
        <v>32.333333333333336</v>
      </c>
      <c r="H88" s="45">
        <v>324073</v>
      </c>
      <c r="I88" s="49">
        <v>10022.876288659792</v>
      </c>
    </row>
    <row r="89" spans="1:9" ht="12.75">
      <c r="A89" s="24">
        <v>517</v>
      </c>
      <c r="B89" s="25" t="s">
        <v>79</v>
      </c>
      <c r="C89" s="25">
        <v>119</v>
      </c>
      <c r="D89" s="25">
        <v>2714</v>
      </c>
      <c r="E89" s="25">
        <v>2653</v>
      </c>
      <c r="F89" s="25">
        <v>2674</v>
      </c>
      <c r="G89" s="43">
        <v>2680.3333333333335</v>
      </c>
      <c r="H89" s="45">
        <v>41619485</v>
      </c>
      <c r="I89" s="49">
        <v>15527.727272727272</v>
      </c>
    </row>
    <row r="90" spans="1:9" ht="12.75">
      <c r="A90" s="24">
        <v>518</v>
      </c>
      <c r="B90" s="25" t="s">
        <v>80</v>
      </c>
      <c r="C90" s="25">
        <v>99</v>
      </c>
      <c r="D90" s="25">
        <v>2768</v>
      </c>
      <c r="E90" s="25">
        <v>2766</v>
      </c>
      <c r="F90" s="25">
        <v>2771</v>
      </c>
      <c r="G90" s="43">
        <v>2768.3333333333335</v>
      </c>
      <c r="H90" s="45">
        <v>53805406</v>
      </c>
      <c r="I90" s="49">
        <v>19436.02865743528</v>
      </c>
    </row>
    <row r="91" spans="1:9" ht="12.75">
      <c r="A91" s="24">
        <v>519</v>
      </c>
      <c r="B91" s="25" t="s">
        <v>81</v>
      </c>
      <c r="C91" s="25">
        <v>46</v>
      </c>
      <c r="D91" s="25">
        <v>539</v>
      </c>
      <c r="E91" s="25">
        <v>538</v>
      </c>
      <c r="F91" s="25">
        <v>540</v>
      </c>
      <c r="G91" s="43">
        <v>539</v>
      </c>
      <c r="H91" s="45">
        <v>3227214</v>
      </c>
      <c r="I91" s="49">
        <v>5987.410018552876</v>
      </c>
    </row>
    <row r="92" spans="1:9" ht="12.75">
      <c r="A92" s="24"/>
      <c r="B92" s="25"/>
      <c r="C92" s="25"/>
      <c r="D92" s="25"/>
      <c r="E92" s="25"/>
      <c r="F92" s="25"/>
      <c r="G92" s="43"/>
      <c r="H92" s="45"/>
      <c r="I92" s="49"/>
    </row>
    <row r="93" spans="1:9" ht="12.75">
      <c r="A93" s="24" t="s">
        <v>82</v>
      </c>
      <c r="B93" s="25"/>
      <c r="C93" s="24">
        <v>1639</v>
      </c>
      <c r="D93" s="24">
        <v>25636</v>
      </c>
      <c r="E93" s="24">
        <v>25653</v>
      </c>
      <c r="F93" s="24">
        <v>25647</v>
      </c>
      <c r="G93" s="44">
        <v>25645.333333333336</v>
      </c>
      <c r="H93" s="44">
        <v>380316783</v>
      </c>
      <c r="I93" s="48">
        <v>14829.86311999584</v>
      </c>
    </row>
    <row r="94" spans="1:9" ht="12.75">
      <c r="A94" s="24">
        <v>521</v>
      </c>
      <c r="B94" s="25" t="s">
        <v>83</v>
      </c>
      <c r="C94" s="58">
        <v>0</v>
      </c>
      <c r="D94" s="58">
        <v>0</v>
      </c>
      <c r="E94" s="58">
        <v>0</v>
      </c>
      <c r="F94" s="58">
        <v>0</v>
      </c>
      <c r="G94" s="52">
        <v>0</v>
      </c>
      <c r="H94" s="51">
        <v>0</v>
      </c>
      <c r="I94" s="54">
        <v>0</v>
      </c>
    </row>
    <row r="95" spans="1:9" ht="12.75">
      <c r="A95" s="24">
        <v>522</v>
      </c>
      <c r="B95" s="25" t="s">
        <v>84</v>
      </c>
      <c r="C95" s="25">
        <v>734</v>
      </c>
      <c r="D95" s="25">
        <v>12785</v>
      </c>
      <c r="E95" s="25">
        <v>12837</v>
      </c>
      <c r="F95" s="25">
        <v>12821</v>
      </c>
      <c r="G95" s="43">
        <v>12814.333333333334</v>
      </c>
      <c r="H95" s="45">
        <v>168149428</v>
      </c>
      <c r="I95" s="49">
        <v>13121.98017844601</v>
      </c>
    </row>
    <row r="96" spans="1:9" ht="12.75">
      <c r="A96" s="24">
        <v>523</v>
      </c>
      <c r="B96" s="25" t="s">
        <v>85</v>
      </c>
      <c r="C96" s="25">
        <v>213</v>
      </c>
      <c r="D96" s="25">
        <v>3614</v>
      </c>
      <c r="E96" s="25">
        <v>3557</v>
      </c>
      <c r="F96" s="25">
        <v>3533</v>
      </c>
      <c r="G96" s="43">
        <v>3568</v>
      </c>
      <c r="H96" s="45">
        <v>83858305</v>
      </c>
      <c r="I96" s="49">
        <v>23502.88817264574</v>
      </c>
    </row>
    <row r="97" spans="1:9" ht="12.75">
      <c r="A97" s="24">
        <v>524</v>
      </c>
      <c r="B97" s="25" t="s">
        <v>86</v>
      </c>
      <c r="C97" s="25">
        <v>674</v>
      </c>
      <c r="D97" s="25">
        <v>9172</v>
      </c>
      <c r="E97" s="25">
        <v>9155</v>
      </c>
      <c r="F97" s="25">
        <v>9201</v>
      </c>
      <c r="G97" s="43">
        <v>9176</v>
      </c>
      <c r="H97" s="45">
        <v>126949347</v>
      </c>
      <c r="I97" s="49">
        <v>13834.933195292066</v>
      </c>
    </row>
    <row r="98" spans="1:9" ht="12.75">
      <c r="A98" s="24">
        <v>525</v>
      </c>
      <c r="B98" s="25" t="s">
        <v>87</v>
      </c>
      <c r="C98" s="25">
        <v>18</v>
      </c>
      <c r="D98" s="25">
        <v>65</v>
      </c>
      <c r="E98" s="25">
        <v>104</v>
      </c>
      <c r="F98" s="25">
        <v>92</v>
      </c>
      <c r="G98" s="43">
        <v>87</v>
      </c>
      <c r="H98" s="45">
        <v>1359703</v>
      </c>
      <c r="I98" s="49">
        <v>15628.770114942528</v>
      </c>
    </row>
    <row r="99" spans="1:9" ht="12.75">
      <c r="A99" s="24"/>
      <c r="B99" s="25"/>
      <c r="C99" s="25"/>
      <c r="D99" s="25"/>
      <c r="E99" s="25"/>
      <c r="F99" s="25"/>
      <c r="G99" s="43"/>
      <c r="H99" s="45"/>
      <c r="I99" s="49"/>
    </row>
    <row r="100" spans="1:9" ht="12.75">
      <c r="A100" s="24" t="s">
        <v>88</v>
      </c>
      <c r="B100" s="25"/>
      <c r="C100" s="24">
        <v>1160</v>
      </c>
      <c r="D100" s="24">
        <v>6675</v>
      </c>
      <c r="E100" s="24">
        <v>6654</v>
      </c>
      <c r="F100" s="24">
        <v>6669</v>
      </c>
      <c r="G100" s="44">
        <v>6666</v>
      </c>
      <c r="H100" s="44">
        <v>64827549</v>
      </c>
      <c r="I100" s="48">
        <v>9725.104860486048</v>
      </c>
    </row>
    <row r="101" spans="1:9" ht="12.75">
      <c r="A101" s="24">
        <v>531</v>
      </c>
      <c r="B101" s="25" t="s">
        <v>89</v>
      </c>
      <c r="C101" s="25">
        <v>892</v>
      </c>
      <c r="D101" s="25">
        <v>4478</v>
      </c>
      <c r="E101" s="25">
        <v>4501</v>
      </c>
      <c r="F101" s="25">
        <v>4553</v>
      </c>
      <c r="G101" s="43">
        <v>4510.666666666667</v>
      </c>
      <c r="H101" s="45">
        <v>49384264</v>
      </c>
      <c r="I101" s="49">
        <v>10948.329293526454</v>
      </c>
    </row>
    <row r="102" spans="1:9" ht="12.75">
      <c r="A102" s="24">
        <v>532</v>
      </c>
      <c r="B102" s="25" t="s">
        <v>90</v>
      </c>
      <c r="C102" s="25">
        <v>261</v>
      </c>
      <c r="D102" s="25">
        <v>2145</v>
      </c>
      <c r="E102" s="25">
        <v>2101</v>
      </c>
      <c r="F102" s="25">
        <v>2063</v>
      </c>
      <c r="G102" s="43">
        <v>2103</v>
      </c>
      <c r="H102" s="45">
        <v>14473009</v>
      </c>
      <c r="I102" s="49">
        <v>6882.077508321446</v>
      </c>
    </row>
    <row r="103" spans="1:9" ht="12.75">
      <c r="A103" s="24">
        <v>533</v>
      </c>
      <c r="B103" s="25" t="s">
        <v>91</v>
      </c>
      <c r="C103" s="25">
        <v>7</v>
      </c>
      <c r="D103" s="25">
        <v>52</v>
      </c>
      <c r="E103" s="25">
        <v>52</v>
      </c>
      <c r="F103" s="25">
        <v>53</v>
      </c>
      <c r="G103" s="43">
        <v>52.333333333333336</v>
      </c>
      <c r="H103" s="45">
        <v>970276</v>
      </c>
      <c r="I103" s="49">
        <v>18540.305732484074</v>
      </c>
    </row>
    <row r="104" spans="1:9" ht="12.75">
      <c r="A104" s="24"/>
      <c r="B104" s="25"/>
      <c r="C104" s="25"/>
      <c r="D104" s="25"/>
      <c r="E104" s="25"/>
      <c r="F104" s="25"/>
      <c r="G104" s="43"/>
      <c r="H104" s="45"/>
      <c r="I104" s="49"/>
    </row>
    <row r="105" spans="1:9" ht="12.75">
      <c r="A105" s="24" t="s">
        <v>92</v>
      </c>
      <c r="B105" s="25"/>
      <c r="C105" s="24">
        <v>3704</v>
      </c>
      <c r="D105" s="24">
        <v>20193</v>
      </c>
      <c r="E105" s="24">
        <v>20325</v>
      </c>
      <c r="F105" s="24">
        <v>20623</v>
      </c>
      <c r="G105" s="42">
        <v>20380.333333333332</v>
      </c>
      <c r="H105" s="44">
        <v>307403525</v>
      </c>
      <c r="I105" s="48">
        <v>15083.341374854845</v>
      </c>
    </row>
    <row r="106" spans="1:9" s="55" customFormat="1" ht="12.75">
      <c r="A106" s="24">
        <v>541</v>
      </c>
      <c r="B106" s="25" t="s">
        <v>93</v>
      </c>
      <c r="C106" s="25">
        <v>3704</v>
      </c>
      <c r="D106" s="25">
        <v>20193</v>
      </c>
      <c r="E106" s="25">
        <v>20325</v>
      </c>
      <c r="F106" s="25">
        <v>20623</v>
      </c>
      <c r="G106" s="43">
        <v>20380.333333333332</v>
      </c>
      <c r="H106" s="45">
        <v>307403526</v>
      </c>
      <c r="I106" s="49">
        <v>15083.341423921756</v>
      </c>
    </row>
    <row r="107" spans="1:9" ht="12.75">
      <c r="A107" s="24"/>
      <c r="B107" s="25"/>
      <c r="C107" s="25"/>
      <c r="D107" s="25"/>
      <c r="E107" s="25"/>
      <c r="F107" s="25"/>
      <c r="G107" s="45"/>
      <c r="H107" s="45"/>
      <c r="I107" s="45"/>
    </row>
    <row r="108" spans="1:9" ht="12.75">
      <c r="A108" s="24" t="s">
        <v>94</v>
      </c>
      <c r="B108" s="25"/>
      <c r="C108" s="24">
        <v>167</v>
      </c>
      <c r="D108" s="24">
        <v>8398</v>
      </c>
      <c r="E108" s="24">
        <v>8383</v>
      </c>
      <c r="F108" s="24">
        <v>8450</v>
      </c>
      <c r="G108" s="42">
        <v>8410.333333333334</v>
      </c>
      <c r="H108" s="44">
        <v>138208881</v>
      </c>
      <c r="I108" s="48">
        <v>16433.222741865164</v>
      </c>
    </row>
    <row r="109" spans="1:9" ht="12.75">
      <c r="A109" s="24">
        <v>551</v>
      </c>
      <c r="B109" s="25" t="s">
        <v>95</v>
      </c>
      <c r="C109" s="25">
        <v>167</v>
      </c>
      <c r="D109" s="25">
        <v>8398</v>
      </c>
      <c r="E109" s="25">
        <v>8383</v>
      </c>
      <c r="F109" s="25">
        <v>8450</v>
      </c>
      <c r="G109" s="43">
        <v>8410.333333333334</v>
      </c>
      <c r="H109" s="45">
        <v>138208882</v>
      </c>
      <c r="I109" s="49">
        <v>16433.222860766517</v>
      </c>
    </row>
    <row r="110" spans="1:9" ht="12.75">
      <c r="A110" s="24"/>
      <c r="B110" s="25"/>
      <c r="C110" s="25"/>
      <c r="D110" s="25"/>
      <c r="E110" s="25"/>
      <c r="F110" s="25"/>
      <c r="G110" s="43"/>
      <c r="H110" s="45"/>
      <c r="I110" s="49"/>
    </row>
    <row r="111" spans="1:9" ht="12.75">
      <c r="A111" s="24" t="s">
        <v>96</v>
      </c>
      <c r="B111" s="25"/>
      <c r="C111" s="24">
        <v>2204</v>
      </c>
      <c r="D111" s="24">
        <v>26917</v>
      </c>
      <c r="E111" s="24">
        <v>26352</v>
      </c>
      <c r="F111" s="24">
        <v>25518</v>
      </c>
      <c r="G111" s="44">
        <v>26262.333333333336</v>
      </c>
      <c r="H111" s="44">
        <v>170131590</v>
      </c>
      <c r="I111" s="48">
        <v>6478.1597217815115</v>
      </c>
    </row>
    <row r="112" spans="1:9" ht="12.75">
      <c r="A112" s="24">
        <v>561</v>
      </c>
      <c r="B112" s="25" t="s">
        <v>97</v>
      </c>
      <c r="C112" s="25">
        <v>2053</v>
      </c>
      <c r="D112" s="25">
        <v>25485</v>
      </c>
      <c r="E112" s="25">
        <v>24933</v>
      </c>
      <c r="F112" s="25">
        <v>24116</v>
      </c>
      <c r="G112" s="43">
        <v>24844.666666666668</v>
      </c>
      <c r="H112" s="45">
        <v>153617361</v>
      </c>
      <c r="I112" s="49">
        <v>6183.11217699305</v>
      </c>
    </row>
    <row r="113" spans="1:9" ht="12.75">
      <c r="A113" s="24">
        <v>562</v>
      </c>
      <c r="B113" s="25" t="s">
        <v>98</v>
      </c>
      <c r="C113" s="25">
        <v>151</v>
      </c>
      <c r="D113" s="25">
        <v>1432</v>
      </c>
      <c r="E113" s="25">
        <v>1419</v>
      </c>
      <c r="F113" s="25">
        <v>1402</v>
      </c>
      <c r="G113" s="43">
        <v>1417.6666666666667</v>
      </c>
      <c r="H113" s="45">
        <v>16514229</v>
      </c>
      <c r="I113" s="49">
        <v>11648.88008464613</v>
      </c>
    </row>
    <row r="114" spans="1:9" ht="12.75">
      <c r="A114" s="24"/>
      <c r="B114" s="25"/>
      <c r="C114" s="25"/>
      <c r="D114" s="25"/>
      <c r="E114" s="25"/>
      <c r="F114" s="25"/>
      <c r="G114" s="43"/>
      <c r="H114" s="45"/>
      <c r="I114" s="49"/>
    </row>
    <row r="115" spans="1:9" ht="12.75">
      <c r="A115" s="24" t="s">
        <v>99</v>
      </c>
      <c r="B115" s="25"/>
      <c r="C115" s="24">
        <v>444</v>
      </c>
      <c r="D115" s="24">
        <v>17544</v>
      </c>
      <c r="E115" s="24">
        <v>17679</v>
      </c>
      <c r="F115" s="24">
        <v>17570</v>
      </c>
      <c r="G115" s="42">
        <v>17597.666666666668</v>
      </c>
      <c r="H115" s="44">
        <v>169578218</v>
      </c>
      <c r="I115" s="48">
        <v>9636.403576231696</v>
      </c>
    </row>
    <row r="116" spans="1:9" ht="12.75">
      <c r="A116" s="24">
        <v>611</v>
      </c>
      <c r="B116" s="25" t="s">
        <v>100</v>
      </c>
      <c r="C116" s="25">
        <v>444</v>
      </c>
      <c r="D116" s="25">
        <v>17544</v>
      </c>
      <c r="E116" s="25">
        <v>17679</v>
      </c>
      <c r="F116" s="25">
        <v>17570</v>
      </c>
      <c r="G116" s="43">
        <v>17597.666666666668</v>
      </c>
      <c r="H116" s="45">
        <v>169578219</v>
      </c>
      <c r="I116" s="49">
        <v>9636.403633057413</v>
      </c>
    </row>
    <row r="117" spans="1:9" ht="12.75">
      <c r="A117" s="24"/>
      <c r="B117" s="25"/>
      <c r="C117" s="25"/>
      <c r="D117" s="25"/>
      <c r="E117" s="25"/>
      <c r="F117" s="25"/>
      <c r="G117" s="43"/>
      <c r="H117" s="45"/>
      <c r="I117" s="49"/>
    </row>
    <row r="118" spans="1:9" ht="12.75">
      <c r="A118" s="24" t="s">
        <v>101</v>
      </c>
      <c r="B118" s="25"/>
      <c r="C118" s="24">
        <v>2929</v>
      </c>
      <c r="D118" s="24">
        <v>72082</v>
      </c>
      <c r="E118" s="24">
        <v>72175</v>
      </c>
      <c r="F118" s="24">
        <v>72589</v>
      </c>
      <c r="G118" s="44">
        <v>72282</v>
      </c>
      <c r="H118" s="44">
        <v>707561389</v>
      </c>
      <c r="I118" s="48">
        <v>9788.901649096593</v>
      </c>
    </row>
    <row r="119" spans="1:9" ht="12.75">
      <c r="A119" s="24">
        <v>621</v>
      </c>
      <c r="B119" s="25" t="s">
        <v>102</v>
      </c>
      <c r="C119" s="25">
        <v>1923</v>
      </c>
      <c r="D119" s="25">
        <v>20998</v>
      </c>
      <c r="E119" s="25">
        <v>20991</v>
      </c>
      <c r="F119" s="25">
        <v>21224</v>
      </c>
      <c r="G119" s="43">
        <v>21071</v>
      </c>
      <c r="H119" s="45">
        <v>269668534</v>
      </c>
      <c r="I119" s="49">
        <v>12798.089032319302</v>
      </c>
    </row>
    <row r="120" spans="1:9" ht="12.75">
      <c r="A120" s="24">
        <v>622</v>
      </c>
      <c r="B120" s="25" t="s">
        <v>103</v>
      </c>
      <c r="C120" s="25">
        <v>23</v>
      </c>
      <c r="D120" s="25">
        <v>22891</v>
      </c>
      <c r="E120" s="25">
        <v>22925</v>
      </c>
      <c r="F120" s="25">
        <v>22892</v>
      </c>
      <c r="G120" s="43">
        <v>22902.666666666668</v>
      </c>
      <c r="H120" s="45">
        <v>262563209</v>
      </c>
      <c r="I120" s="49">
        <v>11464.307315014263</v>
      </c>
    </row>
    <row r="121" spans="1:9" ht="12.75">
      <c r="A121" s="24">
        <v>623</v>
      </c>
      <c r="B121" s="25" t="s">
        <v>104</v>
      </c>
      <c r="C121" s="25">
        <v>430</v>
      </c>
      <c r="D121" s="25">
        <v>17674</v>
      </c>
      <c r="E121" s="25">
        <v>17743</v>
      </c>
      <c r="F121" s="25">
        <v>17809</v>
      </c>
      <c r="G121" s="43">
        <v>17742</v>
      </c>
      <c r="H121" s="45">
        <v>118652855</v>
      </c>
      <c r="I121" s="49">
        <v>6687.682053883441</v>
      </c>
    </row>
    <row r="122" spans="1:9" ht="12.75">
      <c r="A122" s="24">
        <v>624</v>
      </c>
      <c r="B122" s="25" t="s">
        <v>105</v>
      </c>
      <c r="C122" s="25">
        <v>553</v>
      </c>
      <c r="D122" s="25">
        <v>10519</v>
      </c>
      <c r="E122" s="25">
        <v>10516</v>
      </c>
      <c r="F122" s="25">
        <v>10664</v>
      </c>
      <c r="G122" s="43">
        <v>10566.333333333334</v>
      </c>
      <c r="H122" s="45">
        <v>56676791</v>
      </c>
      <c r="I122" s="49">
        <v>5363.903372346131</v>
      </c>
    </row>
    <row r="123" spans="1:9" ht="12.75">
      <c r="A123" s="24"/>
      <c r="B123" s="25"/>
      <c r="C123" s="25"/>
      <c r="D123" s="25"/>
      <c r="E123" s="25"/>
      <c r="F123" s="25"/>
      <c r="G123" s="43"/>
      <c r="H123" s="45"/>
      <c r="I123" s="49"/>
    </row>
    <row r="124" spans="1:9" ht="12.75">
      <c r="A124" s="24" t="s">
        <v>106</v>
      </c>
      <c r="B124" s="25"/>
      <c r="C124" s="24">
        <v>542</v>
      </c>
      <c r="D124" s="24">
        <v>7557</v>
      </c>
      <c r="E124" s="24">
        <v>6876</v>
      </c>
      <c r="F124" s="24">
        <v>6695</v>
      </c>
      <c r="G124" s="44">
        <v>7042.666666666666</v>
      </c>
      <c r="H124" s="44">
        <v>37723212</v>
      </c>
      <c r="I124" s="48">
        <v>5356.381862930709</v>
      </c>
    </row>
    <row r="125" spans="1:9" ht="12.75">
      <c r="A125" s="24">
        <v>711</v>
      </c>
      <c r="B125" s="25" t="s">
        <v>107</v>
      </c>
      <c r="C125" s="25">
        <v>135</v>
      </c>
      <c r="D125" s="25">
        <v>1217</v>
      </c>
      <c r="E125" s="25">
        <v>1236</v>
      </c>
      <c r="F125" s="25">
        <v>1277</v>
      </c>
      <c r="G125" s="43">
        <v>1243.3333333333333</v>
      </c>
      <c r="H125" s="45">
        <v>6739503</v>
      </c>
      <c r="I125" s="49">
        <v>5420.511796246649</v>
      </c>
    </row>
    <row r="126" spans="1:9" ht="12.75">
      <c r="A126" s="24">
        <v>712</v>
      </c>
      <c r="B126" s="25" t="s">
        <v>108</v>
      </c>
      <c r="C126" s="25">
        <v>38</v>
      </c>
      <c r="D126" s="25">
        <v>781</v>
      </c>
      <c r="E126" s="25">
        <v>691</v>
      </c>
      <c r="F126" s="25">
        <v>685</v>
      </c>
      <c r="G126" s="43">
        <v>719</v>
      </c>
      <c r="H126" s="45">
        <v>3716027</v>
      </c>
      <c r="I126" s="49">
        <v>5168.326842837274</v>
      </c>
    </row>
    <row r="127" spans="1:9" ht="12.75">
      <c r="A127" s="24">
        <v>713</v>
      </c>
      <c r="B127" s="25" t="s">
        <v>109</v>
      </c>
      <c r="C127" s="25">
        <v>369</v>
      </c>
      <c r="D127" s="25">
        <v>5559</v>
      </c>
      <c r="E127" s="25">
        <v>4949</v>
      </c>
      <c r="F127" s="25">
        <v>4733</v>
      </c>
      <c r="G127" s="43">
        <v>5080.333333333333</v>
      </c>
      <c r="H127" s="45">
        <v>27267682</v>
      </c>
      <c r="I127" s="49">
        <v>5367.3017518535535</v>
      </c>
    </row>
    <row r="128" spans="1:9" ht="12.75">
      <c r="A128" s="24"/>
      <c r="B128" s="25"/>
      <c r="C128" s="25"/>
      <c r="D128" s="25"/>
      <c r="E128" s="25"/>
      <c r="F128" s="25"/>
      <c r="G128" s="43"/>
      <c r="H128" s="45"/>
      <c r="I128" s="49"/>
    </row>
    <row r="129" spans="1:9" ht="12.75">
      <c r="A129" s="24" t="s">
        <v>110</v>
      </c>
      <c r="B129" s="25"/>
      <c r="C129" s="24">
        <v>2840</v>
      </c>
      <c r="D129" s="24">
        <v>43049</v>
      </c>
      <c r="E129" s="24">
        <v>42039</v>
      </c>
      <c r="F129" s="24">
        <v>41753</v>
      </c>
      <c r="G129" s="44">
        <v>42280.333333333336</v>
      </c>
      <c r="H129" s="44">
        <v>159193217</v>
      </c>
      <c r="I129" s="48">
        <v>3765.18358417231</v>
      </c>
    </row>
    <row r="130" spans="1:9" ht="12.75">
      <c r="A130" s="24">
        <v>721</v>
      </c>
      <c r="B130" s="25" t="s">
        <v>111</v>
      </c>
      <c r="C130" s="25">
        <v>206</v>
      </c>
      <c r="D130" s="25">
        <v>3905</v>
      </c>
      <c r="E130" s="25">
        <v>3485</v>
      </c>
      <c r="F130" s="25">
        <v>3216</v>
      </c>
      <c r="G130" s="43">
        <v>3535.3333333333335</v>
      </c>
      <c r="H130" s="45">
        <v>20690802</v>
      </c>
      <c r="I130" s="49">
        <v>5852.574580426173</v>
      </c>
    </row>
    <row r="131" spans="1:9" ht="12.75">
      <c r="A131" s="24">
        <v>722</v>
      </c>
      <c r="B131" s="25" t="s">
        <v>112</v>
      </c>
      <c r="C131" s="25">
        <v>2634</v>
      </c>
      <c r="D131" s="25">
        <v>39144</v>
      </c>
      <c r="E131" s="25">
        <v>38554</v>
      </c>
      <c r="F131" s="25">
        <v>38537</v>
      </c>
      <c r="G131" s="43">
        <v>38745</v>
      </c>
      <c r="H131" s="45">
        <v>138502415</v>
      </c>
      <c r="I131" s="49">
        <v>3574.7171247902957</v>
      </c>
    </row>
    <row r="132" spans="1:9" ht="12.75">
      <c r="A132" s="24"/>
      <c r="B132" s="25"/>
      <c r="C132" s="25"/>
      <c r="D132" s="25"/>
      <c r="E132" s="25"/>
      <c r="F132" s="25"/>
      <c r="G132" s="43"/>
      <c r="H132" s="45"/>
      <c r="I132" s="49"/>
    </row>
    <row r="133" spans="1:9" ht="12.75">
      <c r="A133" s="24" t="s">
        <v>113</v>
      </c>
      <c r="B133" s="25"/>
      <c r="C133" s="24">
        <v>3315</v>
      </c>
      <c r="D133" s="24">
        <v>18391</v>
      </c>
      <c r="E133" s="24">
        <v>18494</v>
      </c>
      <c r="F133" s="24">
        <v>18379</v>
      </c>
      <c r="G133" s="44">
        <v>18421.333333333336</v>
      </c>
      <c r="H133" s="44">
        <v>114638821</v>
      </c>
      <c r="I133" s="48">
        <v>6223.155453821655</v>
      </c>
    </row>
    <row r="134" spans="1:9" ht="12.75">
      <c r="A134" s="24">
        <v>811</v>
      </c>
      <c r="B134" s="25" t="s">
        <v>114</v>
      </c>
      <c r="C134" s="25">
        <v>1048</v>
      </c>
      <c r="D134" s="25">
        <v>4416</v>
      </c>
      <c r="E134" s="25">
        <v>4402</v>
      </c>
      <c r="F134" s="25">
        <v>4376</v>
      </c>
      <c r="G134" s="43">
        <v>4398</v>
      </c>
      <c r="H134" s="45">
        <v>36078249</v>
      </c>
      <c r="I134" s="49">
        <v>8203.330832196452</v>
      </c>
    </row>
    <row r="135" spans="1:9" ht="12.75">
      <c r="A135" s="24">
        <v>812</v>
      </c>
      <c r="B135" s="25" t="s">
        <v>115</v>
      </c>
      <c r="C135" s="25">
        <v>971</v>
      </c>
      <c r="D135" s="25">
        <v>5451</v>
      </c>
      <c r="E135" s="25">
        <v>5439</v>
      </c>
      <c r="F135" s="25">
        <v>5421</v>
      </c>
      <c r="G135" s="43">
        <v>5437</v>
      </c>
      <c r="H135" s="45">
        <v>30526284</v>
      </c>
      <c r="I135" s="49">
        <v>5614.545521427258</v>
      </c>
    </row>
    <row r="136" spans="1:9" ht="12.75">
      <c r="A136" s="24">
        <v>813</v>
      </c>
      <c r="B136" s="25" t="s">
        <v>116</v>
      </c>
      <c r="C136" s="25">
        <v>860</v>
      </c>
      <c r="D136" s="25">
        <v>7900</v>
      </c>
      <c r="E136" s="25">
        <v>8024</v>
      </c>
      <c r="F136" s="25">
        <v>7946</v>
      </c>
      <c r="G136" s="43">
        <v>7956.666666666667</v>
      </c>
      <c r="H136" s="45">
        <v>44662412</v>
      </c>
      <c r="I136" s="49">
        <v>5613.206367825723</v>
      </c>
    </row>
    <row r="137" spans="1:9" ht="12.75">
      <c r="A137" s="24">
        <v>814</v>
      </c>
      <c r="B137" s="25" t="s">
        <v>117</v>
      </c>
      <c r="C137" s="25">
        <v>436</v>
      </c>
      <c r="D137" s="25">
        <v>624</v>
      </c>
      <c r="E137" s="25">
        <v>629</v>
      </c>
      <c r="F137" s="25">
        <v>636</v>
      </c>
      <c r="G137" s="43">
        <v>629.6666666666666</v>
      </c>
      <c r="H137" s="45">
        <v>3371876</v>
      </c>
      <c r="I137" s="49">
        <v>5355.017469560615</v>
      </c>
    </row>
    <row r="138" spans="1:9" ht="12.75">
      <c r="A138" s="24"/>
      <c r="B138" s="24"/>
      <c r="C138" s="25"/>
      <c r="D138" s="25"/>
      <c r="E138" s="25"/>
      <c r="F138" s="25"/>
      <c r="G138" s="43"/>
      <c r="H138" s="45"/>
      <c r="I138" s="49"/>
    </row>
    <row r="139" spans="1:9" ht="12.75">
      <c r="A139" s="24">
        <v>999</v>
      </c>
      <c r="B139" s="24" t="s">
        <v>118</v>
      </c>
      <c r="C139" s="24">
        <v>820</v>
      </c>
      <c r="D139" s="24">
        <v>582</v>
      </c>
      <c r="E139" s="24">
        <v>585</v>
      </c>
      <c r="F139" s="24">
        <v>599</v>
      </c>
      <c r="G139" s="42">
        <v>589</v>
      </c>
      <c r="H139" s="44">
        <v>8924567</v>
      </c>
      <c r="I139" s="48">
        <v>15161</v>
      </c>
    </row>
    <row r="140" spans="1:9" ht="12.75">
      <c r="A140" s="24"/>
      <c r="B140" s="25"/>
      <c r="C140" s="25"/>
      <c r="D140" s="25"/>
      <c r="E140" s="25"/>
      <c r="F140" s="25"/>
      <c r="G140" s="43"/>
      <c r="H140" s="45"/>
      <c r="I140" s="49"/>
    </row>
    <row r="141" spans="1:9" ht="12.75">
      <c r="A141" s="24" t="s">
        <v>119</v>
      </c>
      <c r="B141" s="25"/>
      <c r="C141" s="24">
        <v>677</v>
      </c>
      <c r="D141" s="24">
        <v>65510</v>
      </c>
      <c r="E141" s="24">
        <v>66069</v>
      </c>
      <c r="F141" s="24">
        <v>65125</v>
      </c>
      <c r="G141" s="44">
        <v>65568</v>
      </c>
      <c r="H141" s="44">
        <v>792469486</v>
      </c>
      <c r="I141" s="48">
        <v>12086.223249145925</v>
      </c>
    </row>
    <row r="142" spans="1:9" ht="12.75">
      <c r="A142" s="25"/>
      <c r="B142" s="24" t="s">
        <v>120</v>
      </c>
      <c r="C142" s="25">
        <v>142</v>
      </c>
      <c r="D142" s="25">
        <v>9851</v>
      </c>
      <c r="E142" s="25">
        <v>9848</v>
      </c>
      <c r="F142" s="25">
        <v>9863</v>
      </c>
      <c r="G142" s="43">
        <v>9854</v>
      </c>
      <c r="H142" s="45">
        <v>155272521</v>
      </c>
      <c r="I142" s="49">
        <v>15757.308808605643</v>
      </c>
    </row>
    <row r="143" spans="1:9" ht="12.75">
      <c r="A143" s="25"/>
      <c r="B143" s="24" t="s">
        <v>121</v>
      </c>
      <c r="C143" s="25">
        <v>107</v>
      </c>
      <c r="D143" s="25">
        <v>17825</v>
      </c>
      <c r="E143" s="25">
        <v>17674</v>
      </c>
      <c r="F143" s="25">
        <v>17283</v>
      </c>
      <c r="G143" s="43">
        <v>17594</v>
      </c>
      <c r="H143" s="45">
        <v>205953491</v>
      </c>
      <c r="I143" s="49">
        <v>11705.893543253382</v>
      </c>
    </row>
    <row r="144" spans="1:9" ht="12.75">
      <c r="A144" s="25"/>
      <c r="B144" s="24" t="s">
        <v>122</v>
      </c>
      <c r="C144" s="25">
        <v>428</v>
      </c>
      <c r="D144" s="25">
        <v>37834</v>
      </c>
      <c r="E144" s="25">
        <v>38547</v>
      </c>
      <c r="F144" s="25">
        <v>37979</v>
      </c>
      <c r="G144" s="43">
        <v>38120</v>
      </c>
      <c r="H144" s="45">
        <v>431243474</v>
      </c>
      <c r="I144" s="49">
        <v>11312.787880377755</v>
      </c>
    </row>
    <row r="145" spans="1:9" ht="12.75">
      <c r="A145" s="39"/>
      <c r="B145" s="40"/>
      <c r="C145" s="40"/>
      <c r="D145" s="40"/>
      <c r="E145" s="40"/>
      <c r="F145" s="40"/>
      <c r="G145" s="43"/>
      <c r="H145" s="56"/>
      <c r="I145" s="56"/>
    </row>
    <row r="146" spans="1:9" ht="12.75">
      <c r="A146" s="61" t="s">
        <v>123</v>
      </c>
      <c r="B146" s="61"/>
      <c r="C146" s="61"/>
      <c r="D146" s="61"/>
      <c r="E146" s="61"/>
      <c r="F146" s="61"/>
      <c r="G146" s="61"/>
      <c r="H146" s="61"/>
      <c r="I146" s="61"/>
    </row>
    <row r="147" spans="1:9" ht="12.75">
      <c r="A147" s="62" t="s">
        <v>140</v>
      </c>
      <c r="B147" s="62"/>
      <c r="C147" s="62"/>
      <c r="D147" s="62"/>
      <c r="E147" s="62"/>
      <c r="F147" s="62"/>
      <c r="G147" s="62"/>
      <c r="H147" s="62"/>
      <c r="I147" s="62"/>
    </row>
    <row r="148" spans="1:9" ht="12.75">
      <c r="A148" s="62" t="s">
        <v>124</v>
      </c>
      <c r="B148" s="62"/>
      <c r="C148" s="62"/>
      <c r="D148" s="62"/>
      <c r="E148" s="62"/>
      <c r="F148" s="62"/>
      <c r="G148" s="62"/>
      <c r="H148" s="62"/>
      <c r="I148" s="62"/>
    </row>
    <row r="149" spans="1:9" ht="12.75">
      <c r="A149" s="62" t="s">
        <v>125</v>
      </c>
      <c r="B149" s="62"/>
      <c r="C149" s="62"/>
      <c r="D149" s="62"/>
      <c r="E149" s="62"/>
      <c r="F149" s="62"/>
      <c r="G149" s="62"/>
      <c r="H149" s="62"/>
      <c r="I149" s="62"/>
    </row>
    <row r="150" spans="1:9" ht="12.75">
      <c r="A150" s="24"/>
      <c r="B150" s="25"/>
      <c r="C150" s="25"/>
      <c r="D150" s="25"/>
      <c r="E150" s="25"/>
      <c r="F150" s="25"/>
      <c r="G150" s="45"/>
      <c r="H150" s="45"/>
      <c r="I150" s="45"/>
    </row>
    <row r="151" spans="1:9" ht="12.75">
      <c r="A151" s="24"/>
      <c r="B151" s="25"/>
      <c r="C151" s="25"/>
      <c r="D151" s="25"/>
      <c r="E151" s="25"/>
      <c r="F151" s="25"/>
      <c r="G151" s="45"/>
      <c r="H151" s="45"/>
      <c r="I151" s="45"/>
    </row>
  </sheetData>
  <sheetProtection/>
  <mergeCells count="6">
    <mergeCell ref="A1:I1"/>
    <mergeCell ref="A2:I2"/>
    <mergeCell ref="A146:I146"/>
    <mergeCell ref="A147:I147"/>
    <mergeCell ref="A148:I148"/>
    <mergeCell ref="A149:I149"/>
  </mergeCells>
  <printOptions horizontalCentered="1"/>
  <pageMargins left="0.25" right="0.25" top="0.5" bottom="0.17" header="0.5" footer="0.17"/>
  <pageSetup fitToHeight="0" fitToWidth="1" horizontalDpi="300" verticalDpi="300" orientation="landscape" r:id="rId1"/>
  <rowBreaks count="1" manualBreakCount="1">
    <brk id="1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1"/>
  <sheetViews>
    <sheetView showGridLines="0" tabSelected="1" zoomScalePageLayoutView="0" workbookViewId="0" topLeftCell="A70">
      <selection activeCell="C84" sqref="C84"/>
    </sheetView>
  </sheetViews>
  <sheetFormatPr defaultColWidth="9.140625" defaultRowHeight="12.75"/>
  <cols>
    <col min="1" max="1" width="8.7109375" style="1" customWidth="1"/>
    <col min="2" max="2" width="48.00390625" style="1" bestFit="1" customWidth="1"/>
    <col min="3" max="8" width="11.140625" style="1" customWidth="1"/>
    <col min="9" max="9" width="11.7109375" style="1" bestFit="1" customWidth="1"/>
    <col min="10" max="11" width="12.00390625" style="1" bestFit="1" customWidth="1"/>
    <col min="12" max="12" width="11.7109375" style="1" bestFit="1" customWidth="1"/>
    <col min="13" max="14" width="12.00390625" style="1" bestFit="1" customWidth="1"/>
    <col min="15" max="16384" width="9.140625" style="1" customWidth="1"/>
  </cols>
  <sheetData>
    <row r="1" spans="1:14" ht="14.25">
      <c r="A1" s="66" t="s">
        <v>146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4.25">
      <c r="A2" s="66" t="s">
        <v>145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2.75">
      <c r="A3" s="2"/>
      <c r="B3" s="2"/>
      <c r="C3" s="2"/>
      <c r="D3" s="2"/>
      <c r="E3" s="2"/>
      <c r="F3" s="22"/>
      <c r="G3" s="22"/>
      <c r="H3" s="22"/>
      <c r="I3" s="22"/>
      <c r="J3" s="22"/>
      <c r="K3" s="22"/>
      <c r="L3" s="22"/>
      <c r="M3" s="22"/>
      <c r="N3" s="22"/>
    </row>
    <row r="4" spans="1:14" ht="12.75">
      <c r="A4" s="2"/>
      <c r="B4" s="2"/>
      <c r="C4" s="2"/>
      <c r="D4" s="2"/>
      <c r="E4" s="2"/>
      <c r="F4" s="22"/>
      <c r="G4" s="22"/>
      <c r="H4" s="22"/>
      <c r="I4" s="22"/>
      <c r="J4" s="22"/>
      <c r="K4" s="22"/>
      <c r="L4" s="22"/>
      <c r="M4" s="22"/>
      <c r="N4" s="22"/>
    </row>
    <row r="5" spans="1:14" ht="12.75">
      <c r="A5" s="4"/>
      <c r="B5" s="5"/>
      <c r="C5" s="2" t="s">
        <v>129</v>
      </c>
      <c r="D5" s="2" t="s">
        <v>130</v>
      </c>
      <c r="E5" s="2" t="s">
        <v>131</v>
      </c>
      <c r="F5" s="22" t="s">
        <v>133</v>
      </c>
      <c r="G5" s="22" t="s">
        <v>134</v>
      </c>
      <c r="H5" s="22" t="s">
        <v>135</v>
      </c>
      <c r="I5" s="22" t="s">
        <v>137</v>
      </c>
      <c r="J5" s="22" t="s">
        <v>138</v>
      </c>
      <c r="K5" s="22" t="s">
        <v>139</v>
      </c>
      <c r="L5" s="22" t="s">
        <v>142</v>
      </c>
      <c r="M5" s="22" t="s">
        <v>143</v>
      </c>
      <c r="N5" s="22" t="s">
        <v>144</v>
      </c>
    </row>
    <row r="6" spans="1:14" ht="12.75">
      <c r="A6" s="4"/>
      <c r="B6" s="5"/>
      <c r="C6" s="6">
        <v>2004</v>
      </c>
      <c r="D6" s="6">
        <v>2004</v>
      </c>
      <c r="E6" s="6">
        <v>2004</v>
      </c>
      <c r="F6" s="26">
        <v>2004</v>
      </c>
      <c r="G6" s="26">
        <v>2004</v>
      </c>
      <c r="H6" s="26">
        <v>2004</v>
      </c>
      <c r="I6" s="26">
        <v>2004</v>
      </c>
      <c r="J6" s="26">
        <v>2004</v>
      </c>
      <c r="K6" s="26">
        <v>2004</v>
      </c>
      <c r="L6" s="26">
        <v>2004</v>
      </c>
      <c r="M6" s="26">
        <v>2004</v>
      </c>
      <c r="N6" s="26">
        <v>2004</v>
      </c>
    </row>
    <row r="7" spans="1:14" ht="12.75">
      <c r="A7" s="4"/>
      <c r="B7" s="5"/>
      <c r="C7" s="2"/>
      <c r="D7" s="2"/>
      <c r="E7" s="2"/>
      <c r="F7" s="22"/>
      <c r="G7" s="22"/>
      <c r="H7" s="22"/>
      <c r="I7" s="22"/>
      <c r="J7" s="22"/>
      <c r="K7" s="22"/>
      <c r="L7" s="22"/>
      <c r="M7" s="22"/>
      <c r="N7" s="22"/>
    </row>
    <row r="8" spans="1:14" ht="12.75">
      <c r="A8" s="4" t="s">
        <v>8</v>
      </c>
      <c r="C8" s="10">
        <v>461250</v>
      </c>
      <c r="D8" s="10">
        <v>461488</v>
      </c>
      <c r="E8" s="10">
        <v>463707</v>
      </c>
      <c r="F8" s="27">
        <v>472835</v>
      </c>
      <c r="G8" s="27">
        <v>481335</v>
      </c>
      <c r="H8" s="27">
        <v>486653</v>
      </c>
      <c r="I8" s="24">
        <f>I11+I18+I23+I26+I31+I54+I59+I73+I84+I93+I100+I105+I108+I111+I115+I118+I124+I129+I133+I139+I141</f>
        <v>472961</v>
      </c>
      <c r="J8" s="24">
        <f>J11+J18+J23+J26+J31+J54+J59+J73+J84+J93+J100+J105+J108+J111+J115+J118+J124+J129+J133+J139+J141</f>
        <v>474294</v>
      </c>
      <c r="K8" s="24">
        <f>K11+K18+K23+K26+K31+K54+K59+K73+K84+K93+K100+K105+K108+K111+K115+K118+K124+K129+K133+K139+K141</f>
        <v>484804</v>
      </c>
      <c r="L8" s="24">
        <v>484862</v>
      </c>
      <c r="M8" s="24">
        <v>484254</v>
      </c>
      <c r="N8" s="24">
        <v>482455</v>
      </c>
    </row>
    <row r="9" spans="1:14" ht="12.75">
      <c r="A9" s="4" t="s">
        <v>9</v>
      </c>
      <c r="C9" s="10">
        <v>395100</v>
      </c>
      <c r="D9" s="10">
        <v>395198</v>
      </c>
      <c r="E9" s="10">
        <v>396884</v>
      </c>
      <c r="F9" s="27">
        <v>406886</v>
      </c>
      <c r="G9" s="27">
        <v>414728</v>
      </c>
      <c r="H9" s="27">
        <v>420077</v>
      </c>
      <c r="I9" s="24">
        <f>I11+I18+I23+I26+I31+I54+I59+I73+I84+I93+I100+I105+I108+I111+I115+I118+I124+I129+I133+I139</f>
        <v>417986</v>
      </c>
      <c r="J9" s="24">
        <f>J11+J18+J23+J26+J31+J54+J59+J73+J84+J93+J100+J105+J108+J111+J115+J118+J124+J129+J133+J139</f>
        <v>419449</v>
      </c>
      <c r="K9" s="24">
        <f>K11+K18+K23+K26+K31+K54+K59+K73+K84+K93+K100+K105+K108+K111+K115+K118+K124+K129+K133+K139</f>
        <v>418698</v>
      </c>
      <c r="L9" s="24">
        <v>419352</v>
      </c>
      <c r="M9" s="24">
        <v>418185</v>
      </c>
      <c r="N9" s="24">
        <v>417330</v>
      </c>
    </row>
    <row r="10" spans="1:14" ht="12.75">
      <c r="A10" s="4"/>
      <c r="C10" s="11"/>
      <c r="D10" s="11"/>
      <c r="E10" s="11"/>
      <c r="F10" s="31"/>
      <c r="G10" s="31"/>
      <c r="H10" s="31"/>
      <c r="I10" s="25"/>
      <c r="J10" s="25"/>
      <c r="K10" s="25"/>
      <c r="L10" s="25"/>
      <c r="M10" s="25"/>
      <c r="N10" s="25"/>
    </row>
    <row r="11" spans="1:14" ht="12.75">
      <c r="A11" s="4" t="s">
        <v>10</v>
      </c>
      <c r="B11" s="5"/>
      <c r="C11" s="10">
        <v>426</v>
      </c>
      <c r="D11" s="10">
        <v>433</v>
      </c>
      <c r="E11" s="10">
        <v>471</v>
      </c>
      <c r="F11" s="27">
        <v>759</v>
      </c>
      <c r="G11" s="27">
        <v>914</v>
      </c>
      <c r="H11" s="27">
        <v>964</v>
      </c>
      <c r="I11" s="24">
        <v>987</v>
      </c>
      <c r="J11" s="24">
        <v>961</v>
      </c>
      <c r="K11" s="24">
        <v>920</v>
      </c>
      <c r="L11" s="24">
        <v>987</v>
      </c>
      <c r="M11" s="24">
        <v>840</v>
      </c>
      <c r="N11" s="24">
        <v>735</v>
      </c>
    </row>
    <row r="12" spans="1:14" ht="12.75">
      <c r="A12" s="4">
        <v>111</v>
      </c>
      <c r="B12" s="5" t="s">
        <v>11</v>
      </c>
      <c r="C12" s="11">
        <v>211</v>
      </c>
      <c r="D12" s="11">
        <v>220</v>
      </c>
      <c r="E12" s="11">
        <v>251</v>
      </c>
      <c r="F12" s="31">
        <v>523</v>
      </c>
      <c r="G12" s="31">
        <v>646</v>
      </c>
      <c r="H12" s="31">
        <v>682</v>
      </c>
      <c r="I12" s="25">
        <v>693</v>
      </c>
      <c r="J12" s="25">
        <v>651</v>
      </c>
      <c r="K12" s="25">
        <v>632</v>
      </c>
      <c r="L12" s="25">
        <v>685</v>
      </c>
      <c r="M12" s="25">
        <v>579</v>
      </c>
      <c r="N12" s="25">
        <v>487</v>
      </c>
    </row>
    <row r="13" spans="1:14" ht="12.75">
      <c r="A13" s="4">
        <v>112</v>
      </c>
      <c r="B13" s="5" t="s">
        <v>12</v>
      </c>
      <c r="C13" s="11">
        <v>94</v>
      </c>
      <c r="D13" s="11">
        <v>93</v>
      </c>
      <c r="E13" s="11">
        <v>92</v>
      </c>
      <c r="F13" s="31">
        <v>96</v>
      </c>
      <c r="G13" s="31">
        <v>94</v>
      </c>
      <c r="H13" s="31">
        <v>92</v>
      </c>
      <c r="I13" s="25">
        <v>97</v>
      </c>
      <c r="J13" s="25">
        <v>106</v>
      </c>
      <c r="K13" s="25">
        <v>105</v>
      </c>
      <c r="L13" s="25">
        <v>113</v>
      </c>
      <c r="M13" s="25">
        <v>116</v>
      </c>
      <c r="N13" s="25">
        <v>96</v>
      </c>
    </row>
    <row r="14" spans="1:14" ht="12.75">
      <c r="A14" s="4">
        <v>113</v>
      </c>
      <c r="B14" s="5" t="s">
        <v>13</v>
      </c>
      <c r="C14" s="11">
        <v>3</v>
      </c>
      <c r="D14" s="11">
        <v>3</v>
      </c>
      <c r="E14" s="11">
        <v>3</v>
      </c>
      <c r="F14" s="31">
        <v>3</v>
      </c>
      <c r="G14" s="31">
        <v>3</v>
      </c>
      <c r="H14" s="31">
        <v>3</v>
      </c>
      <c r="I14" s="57" t="s">
        <v>126</v>
      </c>
      <c r="J14" s="57" t="s">
        <v>126</v>
      </c>
      <c r="K14" s="57" t="s">
        <v>126</v>
      </c>
      <c r="L14" s="57" t="s">
        <v>126</v>
      </c>
      <c r="M14" s="57" t="s">
        <v>126</v>
      </c>
      <c r="N14" s="57" t="s">
        <v>126</v>
      </c>
    </row>
    <row r="15" spans="1:14" ht="12.75">
      <c r="A15" s="4">
        <v>114</v>
      </c>
      <c r="B15" s="5" t="s">
        <v>14</v>
      </c>
      <c r="C15" s="11">
        <v>77</v>
      </c>
      <c r="D15" s="11">
        <v>76</v>
      </c>
      <c r="E15" s="11">
        <v>79</v>
      </c>
      <c r="F15" s="31">
        <v>77</v>
      </c>
      <c r="G15" s="31">
        <v>109</v>
      </c>
      <c r="H15" s="31">
        <v>119</v>
      </c>
      <c r="I15" s="25">
        <v>130</v>
      </c>
      <c r="J15" s="25">
        <v>133</v>
      </c>
      <c r="K15" s="25">
        <v>120</v>
      </c>
      <c r="L15" s="25">
        <v>128</v>
      </c>
      <c r="M15" s="25">
        <v>88</v>
      </c>
      <c r="N15" s="25">
        <v>94</v>
      </c>
    </row>
    <row r="16" spans="1:14" ht="12.75">
      <c r="A16" s="4">
        <v>115</v>
      </c>
      <c r="B16" s="5" t="s">
        <v>15</v>
      </c>
      <c r="C16" s="11">
        <v>41</v>
      </c>
      <c r="D16" s="11">
        <v>41</v>
      </c>
      <c r="E16" s="11">
        <v>46</v>
      </c>
      <c r="F16" s="31">
        <v>60</v>
      </c>
      <c r="G16" s="31">
        <v>62</v>
      </c>
      <c r="H16" s="31">
        <v>68</v>
      </c>
      <c r="I16" s="25">
        <v>64</v>
      </c>
      <c r="J16" s="25">
        <v>68</v>
      </c>
      <c r="K16" s="25">
        <v>60</v>
      </c>
      <c r="L16" s="25">
        <v>59</v>
      </c>
      <c r="M16" s="25">
        <v>55</v>
      </c>
      <c r="N16" s="25">
        <v>56</v>
      </c>
    </row>
    <row r="17" spans="1:14" ht="12.75">
      <c r="A17" s="4"/>
      <c r="B17" s="5"/>
      <c r="C17" s="11"/>
      <c r="D17" s="11"/>
      <c r="E17" s="11"/>
      <c r="F17" s="31"/>
      <c r="G17" s="31"/>
      <c r="H17" s="31"/>
      <c r="I17" s="25"/>
      <c r="J17" s="25"/>
      <c r="K17" s="25"/>
      <c r="L17" s="25"/>
      <c r="M17" s="25"/>
      <c r="N17" s="25"/>
    </row>
    <row r="18" spans="1:14" ht="12.75">
      <c r="A18" s="4" t="s">
        <v>16</v>
      </c>
      <c r="B18" s="5"/>
      <c r="C18" s="10">
        <v>142</v>
      </c>
      <c r="D18" s="10">
        <v>139</v>
      </c>
      <c r="E18" s="10">
        <v>147</v>
      </c>
      <c r="F18" s="27">
        <v>183</v>
      </c>
      <c r="G18" s="27">
        <v>199</v>
      </c>
      <c r="H18" s="27">
        <v>199</v>
      </c>
      <c r="I18" s="24">
        <v>209</v>
      </c>
      <c r="J18" s="24">
        <v>192</v>
      </c>
      <c r="K18" s="24">
        <v>193</v>
      </c>
      <c r="L18" s="24">
        <v>207</v>
      </c>
      <c r="M18" s="24">
        <v>198</v>
      </c>
      <c r="N18" s="24">
        <v>196</v>
      </c>
    </row>
    <row r="19" spans="1:14" ht="12.75">
      <c r="A19" s="4">
        <v>211</v>
      </c>
      <c r="B19" s="5" t="s">
        <v>17</v>
      </c>
      <c r="C19" s="12" t="s">
        <v>126</v>
      </c>
      <c r="D19" s="12" t="s">
        <v>126</v>
      </c>
      <c r="E19" s="12" t="s">
        <v>126</v>
      </c>
      <c r="F19" s="32" t="s">
        <v>126</v>
      </c>
      <c r="G19" s="32" t="s">
        <v>126</v>
      </c>
      <c r="H19" s="32" t="s">
        <v>126</v>
      </c>
      <c r="I19" s="59" t="s">
        <v>126</v>
      </c>
      <c r="J19" s="59" t="s">
        <v>126</v>
      </c>
      <c r="K19" s="59" t="s">
        <v>126</v>
      </c>
      <c r="L19" s="59" t="s">
        <v>126</v>
      </c>
      <c r="M19" s="59" t="s">
        <v>126</v>
      </c>
      <c r="N19" s="59" t="s">
        <v>126</v>
      </c>
    </row>
    <row r="20" spans="1:14" ht="12.75">
      <c r="A20" s="4">
        <v>212</v>
      </c>
      <c r="B20" s="5" t="s">
        <v>18</v>
      </c>
      <c r="C20" s="11">
        <v>129</v>
      </c>
      <c r="D20" s="11">
        <v>125</v>
      </c>
      <c r="E20" s="11">
        <v>131</v>
      </c>
      <c r="F20" s="31">
        <v>169</v>
      </c>
      <c r="G20" s="31">
        <v>186</v>
      </c>
      <c r="H20" s="31">
        <v>185</v>
      </c>
      <c r="I20" s="25">
        <v>206</v>
      </c>
      <c r="J20" s="25">
        <v>189</v>
      </c>
      <c r="K20" s="25">
        <v>189</v>
      </c>
      <c r="L20" s="25">
        <v>203</v>
      </c>
      <c r="M20" s="25">
        <v>194</v>
      </c>
      <c r="N20" s="25">
        <v>194</v>
      </c>
    </row>
    <row r="21" spans="1:14" ht="12.75">
      <c r="A21" s="4">
        <v>213</v>
      </c>
      <c r="B21" s="5" t="s">
        <v>19</v>
      </c>
      <c r="C21" s="12" t="s">
        <v>126</v>
      </c>
      <c r="D21" s="12" t="s">
        <v>126</v>
      </c>
      <c r="E21" s="12" t="s">
        <v>126</v>
      </c>
      <c r="F21" s="32" t="s">
        <v>126</v>
      </c>
      <c r="G21" s="32" t="s">
        <v>126</v>
      </c>
      <c r="H21" s="32" t="s">
        <v>126</v>
      </c>
      <c r="I21" s="57" t="s">
        <v>126</v>
      </c>
      <c r="J21" s="57" t="s">
        <v>126</v>
      </c>
      <c r="K21" s="57" t="s">
        <v>126</v>
      </c>
      <c r="L21" s="57" t="s">
        <v>126</v>
      </c>
      <c r="M21" s="57" t="s">
        <v>126</v>
      </c>
      <c r="N21" s="57" t="s">
        <v>126</v>
      </c>
    </row>
    <row r="22" spans="1:14" ht="12.75">
      <c r="A22" s="4"/>
      <c r="B22" s="5"/>
      <c r="C22" s="11"/>
      <c r="D22" s="11"/>
      <c r="E22" s="11"/>
      <c r="F22" s="31"/>
      <c r="G22" s="31"/>
      <c r="H22" s="31"/>
      <c r="I22" s="25"/>
      <c r="J22" s="25"/>
      <c r="K22" s="25"/>
      <c r="L22" s="25"/>
      <c r="M22" s="25"/>
      <c r="N22" s="25"/>
    </row>
    <row r="23" spans="1:14" ht="12.75">
      <c r="A23" s="4" t="s">
        <v>20</v>
      </c>
      <c r="B23" s="5"/>
      <c r="C23" s="10">
        <v>1138</v>
      </c>
      <c r="D23" s="10">
        <v>1129</v>
      </c>
      <c r="E23" s="10">
        <v>1100</v>
      </c>
      <c r="F23" s="27">
        <v>1090</v>
      </c>
      <c r="G23" s="27">
        <v>1086</v>
      </c>
      <c r="H23" s="27">
        <v>1062</v>
      </c>
      <c r="I23" s="24">
        <v>1075</v>
      </c>
      <c r="J23" s="24">
        <v>1070</v>
      </c>
      <c r="K23" s="24">
        <v>1074</v>
      </c>
      <c r="L23" s="24">
        <v>1088</v>
      </c>
      <c r="M23" s="24">
        <v>1074</v>
      </c>
      <c r="N23" s="24">
        <v>1056</v>
      </c>
    </row>
    <row r="24" spans="1:14" ht="12.75">
      <c r="A24" s="4">
        <v>221</v>
      </c>
      <c r="B24" s="5" t="s">
        <v>20</v>
      </c>
      <c r="C24" s="11">
        <v>1138</v>
      </c>
      <c r="D24" s="11">
        <v>1129</v>
      </c>
      <c r="E24" s="11">
        <v>1100</v>
      </c>
      <c r="F24" s="31">
        <v>1090</v>
      </c>
      <c r="G24" s="31">
        <v>1086</v>
      </c>
      <c r="H24" s="31">
        <v>1062</v>
      </c>
      <c r="I24" s="25">
        <v>1075</v>
      </c>
      <c r="J24" s="25">
        <v>1070</v>
      </c>
      <c r="K24" s="25">
        <v>1074</v>
      </c>
      <c r="L24" s="25">
        <v>1088</v>
      </c>
      <c r="M24" s="25">
        <v>1074</v>
      </c>
      <c r="N24" s="25">
        <v>1056</v>
      </c>
    </row>
    <row r="25" spans="1:14" ht="12.75">
      <c r="A25" s="4"/>
      <c r="B25" s="5"/>
      <c r="C25" s="11"/>
      <c r="D25" s="11"/>
      <c r="E25" s="11"/>
      <c r="F25" s="31"/>
      <c r="G25" s="31"/>
      <c r="H25" s="31"/>
      <c r="I25" s="25"/>
      <c r="J25" s="25"/>
      <c r="K25" s="25"/>
      <c r="L25" s="25"/>
      <c r="M25" s="25"/>
      <c r="N25" s="25"/>
    </row>
    <row r="26" spans="1:14" ht="12.75">
      <c r="A26" s="4" t="s">
        <v>21</v>
      </c>
      <c r="B26" s="4"/>
      <c r="C26" s="10">
        <v>18288</v>
      </c>
      <c r="D26" s="10">
        <v>17650</v>
      </c>
      <c r="E26" s="10">
        <v>18150</v>
      </c>
      <c r="F26" s="27">
        <v>20154</v>
      </c>
      <c r="G26" s="27">
        <v>20989</v>
      </c>
      <c r="H26" s="27">
        <v>21712</v>
      </c>
      <c r="I26" s="24">
        <f>SUM(I27:I29)</f>
        <v>22421</v>
      </c>
      <c r="J26" s="24">
        <f>SUM(J27:J29)</f>
        <v>22398</v>
      </c>
      <c r="K26" s="24">
        <f>SUM(K27:K29)</f>
        <v>22262</v>
      </c>
      <c r="L26" s="24">
        <v>22369</v>
      </c>
      <c r="M26" s="24">
        <v>22216</v>
      </c>
      <c r="N26" s="24">
        <v>21668</v>
      </c>
    </row>
    <row r="27" spans="1:14" ht="12.75">
      <c r="A27" s="4">
        <v>236</v>
      </c>
      <c r="B27" s="5" t="s">
        <v>22</v>
      </c>
      <c r="C27" s="11">
        <v>4776</v>
      </c>
      <c r="D27" s="11">
        <v>4605</v>
      </c>
      <c r="E27" s="11">
        <v>4746</v>
      </c>
      <c r="F27" s="31">
        <v>5083</v>
      </c>
      <c r="G27" s="31">
        <v>5271</v>
      </c>
      <c r="H27" s="31">
        <v>5445</v>
      </c>
      <c r="I27" s="25">
        <v>5695</v>
      </c>
      <c r="J27" s="25">
        <v>5668</v>
      </c>
      <c r="K27" s="25">
        <v>5646</v>
      </c>
      <c r="L27" s="25">
        <v>5632</v>
      </c>
      <c r="M27" s="25">
        <v>5619</v>
      </c>
      <c r="N27" s="25">
        <v>5567</v>
      </c>
    </row>
    <row r="28" spans="1:14" ht="12.75">
      <c r="A28" s="4">
        <v>237</v>
      </c>
      <c r="B28" s="5" t="s">
        <v>23</v>
      </c>
      <c r="C28" s="11">
        <v>1625</v>
      </c>
      <c r="D28" s="11">
        <v>1602</v>
      </c>
      <c r="E28" s="11">
        <v>1769</v>
      </c>
      <c r="F28" s="31">
        <v>2299</v>
      </c>
      <c r="G28" s="31">
        <v>2378</v>
      </c>
      <c r="H28" s="31">
        <v>2427</v>
      </c>
      <c r="I28" s="25">
        <v>2535</v>
      </c>
      <c r="J28" s="25">
        <v>2460</v>
      </c>
      <c r="K28" s="25">
        <v>2399</v>
      </c>
      <c r="L28" s="25">
        <v>2474</v>
      </c>
      <c r="M28" s="25">
        <v>2433</v>
      </c>
      <c r="N28" s="25">
        <v>2250</v>
      </c>
    </row>
    <row r="29" spans="1:14" ht="12.75">
      <c r="A29" s="4">
        <v>238</v>
      </c>
      <c r="B29" s="5" t="s">
        <v>24</v>
      </c>
      <c r="C29" s="11">
        <v>11887</v>
      </c>
      <c r="D29" s="11">
        <v>11443</v>
      </c>
      <c r="E29" s="11">
        <v>11635</v>
      </c>
      <c r="F29" s="31">
        <v>12772</v>
      </c>
      <c r="G29" s="31">
        <v>13340</v>
      </c>
      <c r="H29" s="31">
        <v>13840</v>
      </c>
      <c r="I29" s="25">
        <v>14191</v>
      </c>
      <c r="J29" s="25">
        <v>14270</v>
      </c>
      <c r="K29" s="25">
        <v>14217</v>
      </c>
      <c r="L29" s="25">
        <v>14263</v>
      </c>
      <c r="M29" s="25">
        <v>14164</v>
      </c>
      <c r="N29" s="25">
        <v>13851</v>
      </c>
    </row>
    <row r="30" spans="1:14" ht="12.75">
      <c r="A30" s="4"/>
      <c r="B30" s="5"/>
      <c r="C30" s="11"/>
      <c r="D30" s="11"/>
      <c r="E30" s="11"/>
      <c r="F30" s="31"/>
      <c r="G30" s="31"/>
      <c r="H30" s="31"/>
      <c r="I30" s="25"/>
      <c r="J30" s="25"/>
      <c r="K30" s="25"/>
      <c r="L30" s="25"/>
      <c r="M30" s="25"/>
      <c r="N30" s="25"/>
    </row>
    <row r="31" spans="1:14" ht="12.75">
      <c r="A31" s="4" t="s">
        <v>25</v>
      </c>
      <c r="B31" s="5"/>
      <c r="C31" s="10">
        <v>56270</v>
      </c>
      <c r="D31" s="10">
        <v>56305</v>
      </c>
      <c r="E31" s="10">
        <v>56470</v>
      </c>
      <c r="F31" s="27">
        <v>56865</v>
      </c>
      <c r="G31" s="27">
        <v>57110</v>
      </c>
      <c r="H31" s="27">
        <v>57359</v>
      </c>
      <c r="I31" s="24">
        <v>55066</v>
      </c>
      <c r="J31" s="24">
        <v>57142</v>
      </c>
      <c r="K31" s="24">
        <v>57132</v>
      </c>
      <c r="L31" s="24">
        <v>57342</v>
      </c>
      <c r="M31" s="24">
        <v>57205</v>
      </c>
      <c r="N31" s="24">
        <v>56861</v>
      </c>
    </row>
    <row r="32" spans="1:14" ht="12.75">
      <c r="A32" s="4">
        <v>311</v>
      </c>
      <c r="B32" s="5" t="s">
        <v>26</v>
      </c>
      <c r="C32" s="11">
        <v>2809</v>
      </c>
      <c r="D32" s="11">
        <v>2806</v>
      </c>
      <c r="E32" s="11">
        <v>2745</v>
      </c>
      <c r="F32" s="31">
        <v>2847</v>
      </c>
      <c r="G32" s="31">
        <v>2896</v>
      </c>
      <c r="H32" s="31">
        <v>2959</v>
      </c>
      <c r="I32" s="25">
        <v>3003</v>
      </c>
      <c r="J32" s="25">
        <v>3004</v>
      </c>
      <c r="K32" s="25">
        <v>3000</v>
      </c>
      <c r="L32" s="25">
        <v>3010</v>
      </c>
      <c r="M32" s="25">
        <v>2971</v>
      </c>
      <c r="N32" s="25">
        <v>2931</v>
      </c>
    </row>
    <row r="33" spans="1:14" ht="12.75">
      <c r="A33" s="4">
        <v>312</v>
      </c>
      <c r="B33" s="5" t="s">
        <v>27</v>
      </c>
      <c r="C33" s="11">
        <v>592</v>
      </c>
      <c r="D33" s="11">
        <v>604</v>
      </c>
      <c r="E33" s="11">
        <v>602</v>
      </c>
      <c r="F33" s="31">
        <v>611</v>
      </c>
      <c r="G33" s="31">
        <v>621</v>
      </c>
      <c r="H33" s="31">
        <v>639</v>
      </c>
      <c r="I33" s="25">
        <v>659</v>
      </c>
      <c r="J33" s="25">
        <v>651</v>
      </c>
      <c r="K33" s="25">
        <v>619</v>
      </c>
      <c r="L33" s="25">
        <v>604</v>
      </c>
      <c r="M33" s="25">
        <v>591</v>
      </c>
      <c r="N33" s="25">
        <v>584</v>
      </c>
    </row>
    <row r="34" spans="1:14" ht="12.75">
      <c r="A34" s="4">
        <v>313</v>
      </c>
      <c r="B34" s="5" t="s">
        <v>28</v>
      </c>
      <c r="C34" s="11">
        <v>3765</v>
      </c>
      <c r="D34" s="11">
        <v>3798</v>
      </c>
      <c r="E34" s="11">
        <v>3819</v>
      </c>
      <c r="F34" s="31">
        <v>3799</v>
      </c>
      <c r="G34" s="31">
        <v>3869</v>
      </c>
      <c r="H34" s="31">
        <v>3823</v>
      </c>
      <c r="I34" s="25">
        <v>3555</v>
      </c>
      <c r="J34" s="25">
        <v>3797</v>
      </c>
      <c r="K34" s="25">
        <v>3780</v>
      </c>
      <c r="L34" s="25">
        <v>3873</v>
      </c>
      <c r="M34" s="25">
        <v>3889</v>
      </c>
      <c r="N34" s="25">
        <v>3859</v>
      </c>
    </row>
    <row r="35" spans="1:14" ht="12.75">
      <c r="A35" s="4">
        <v>314</v>
      </c>
      <c r="B35" s="5" t="s">
        <v>29</v>
      </c>
      <c r="C35" s="11">
        <v>783</v>
      </c>
      <c r="D35" s="11">
        <v>795</v>
      </c>
      <c r="E35" s="11">
        <v>852</v>
      </c>
      <c r="F35" s="31">
        <v>861</v>
      </c>
      <c r="G35" s="31">
        <v>898</v>
      </c>
      <c r="H35" s="31">
        <v>908</v>
      </c>
      <c r="I35" s="25">
        <v>789</v>
      </c>
      <c r="J35" s="25">
        <v>921</v>
      </c>
      <c r="K35" s="25">
        <v>915</v>
      </c>
      <c r="L35" s="25">
        <v>913</v>
      </c>
      <c r="M35" s="25">
        <v>903</v>
      </c>
      <c r="N35" s="25">
        <v>785</v>
      </c>
    </row>
    <row r="36" spans="1:14" ht="12.75">
      <c r="A36" s="4">
        <v>315</v>
      </c>
      <c r="B36" s="5" t="s">
        <v>30</v>
      </c>
      <c r="C36" s="11">
        <v>219</v>
      </c>
      <c r="D36" s="11">
        <v>222</v>
      </c>
      <c r="E36" s="11">
        <v>220</v>
      </c>
      <c r="F36" s="31">
        <v>228</v>
      </c>
      <c r="G36" s="31">
        <v>234</v>
      </c>
      <c r="H36" s="31">
        <v>232</v>
      </c>
      <c r="I36" s="25">
        <v>198</v>
      </c>
      <c r="J36" s="25">
        <v>220</v>
      </c>
      <c r="K36" s="25">
        <v>226</v>
      </c>
      <c r="L36" s="25">
        <v>224</v>
      </c>
      <c r="M36" s="25">
        <v>226</v>
      </c>
      <c r="N36" s="25">
        <v>227</v>
      </c>
    </row>
    <row r="37" spans="1:14" ht="12.75">
      <c r="A37" s="4">
        <v>316</v>
      </c>
      <c r="B37" s="5" t="s">
        <v>31</v>
      </c>
      <c r="C37" s="11">
        <v>154</v>
      </c>
      <c r="D37" s="11">
        <v>146</v>
      </c>
      <c r="E37" s="11">
        <v>148</v>
      </c>
      <c r="F37" s="31">
        <v>153</v>
      </c>
      <c r="G37" s="31">
        <v>151</v>
      </c>
      <c r="H37" s="31">
        <v>155</v>
      </c>
      <c r="I37" s="25">
        <v>157</v>
      </c>
      <c r="J37" s="25">
        <v>149</v>
      </c>
      <c r="K37" s="25">
        <v>142</v>
      </c>
      <c r="L37" s="25">
        <v>159</v>
      </c>
      <c r="M37" s="25">
        <v>158</v>
      </c>
      <c r="N37" s="25">
        <v>149</v>
      </c>
    </row>
    <row r="38" spans="1:14" ht="12.75">
      <c r="A38" s="4">
        <v>321</v>
      </c>
      <c r="B38" s="5" t="s">
        <v>32</v>
      </c>
      <c r="C38" s="11">
        <v>758</v>
      </c>
      <c r="D38" s="11">
        <v>765</v>
      </c>
      <c r="E38" s="11">
        <v>769</v>
      </c>
      <c r="F38" s="31">
        <v>762</v>
      </c>
      <c r="G38" s="31">
        <v>763</v>
      </c>
      <c r="H38" s="31">
        <v>792</v>
      </c>
      <c r="I38" s="25">
        <v>779</v>
      </c>
      <c r="J38" s="25">
        <v>790</v>
      </c>
      <c r="K38" s="25">
        <v>798</v>
      </c>
      <c r="L38" s="25">
        <v>791</v>
      </c>
      <c r="M38" s="25">
        <v>804</v>
      </c>
      <c r="N38" s="25">
        <v>779</v>
      </c>
    </row>
    <row r="39" spans="1:14" ht="12.75">
      <c r="A39" s="4">
        <v>322</v>
      </c>
      <c r="B39" s="5" t="s">
        <v>33</v>
      </c>
      <c r="C39" s="11">
        <v>1400</v>
      </c>
      <c r="D39" s="11">
        <v>1454</v>
      </c>
      <c r="E39" s="11">
        <v>1458</v>
      </c>
      <c r="F39" s="31">
        <v>1447</v>
      </c>
      <c r="G39" s="31">
        <v>1433</v>
      </c>
      <c r="H39" s="31">
        <v>1432</v>
      </c>
      <c r="I39" s="25">
        <v>1316</v>
      </c>
      <c r="J39" s="25">
        <v>1413</v>
      </c>
      <c r="K39" s="25">
        <v>1420</v>
      </c>
      <c r="L39" s="25">
        <v>1433</v>
      </c>
      <c r="M39" s="25">
        <v>1417</v>
      </c>
      <c r="N39" s="25">
        <v>1411</v>
      </c>
    </row>
    <row r="40" spans="1:14" ht="12.75">
      <c r="A40" s="4">
        <v>323</v>
      </c>
      <c r="B40" s="5" t="s">
        <v>34</v>
      </c>
      <c r="C40" s="11">
        <v>2085</v>
      </c>
      <c r="D40" s="11">
        <v>2048</v>
      </c>
      <c r="E40" s="11">
        <v>2059</v>
      </c>
      <c r="F40" s="31">
        <v>2125</v>
      </c>
      <c r="G40" s="31">
        <v>2142</v>
      </c>
      <c r="H40" s="31">
        <v>2112</v>
      </c>
      <c r="I40" s="25">
        <v>2088</v>
      </c>
      <c r="J40" s="25">
        <v>2085</v>
      </c>
      <c r="K40" s="25">
        <v>2082</v>
      </c>
      <c r="L40" s="25">
        <v>2086</v>
      </c>
      <c r="M40" s="25">
        <v>2089</v>
      </c>
      <c r="N40" s="25">
        <v>2004</v>
      </c>
    </row>
    <row r="41" spans="1:14" ht="12.75">
      <c r="A41" s="4">
        <v>324</v>
      </c>
      <c r="B41" s="5" t="s">
        <v>35</v>
      </c>
      <c r="C41" s="12" t="s">
        <v>126</v>
      </c>
      <c r="D41" s="12" t="s">
        <v>126</v>
      </c>
      <c r="E41" s="12" t="s">
        <v>126</v>
      </c>
      <c r="F41" s="32" t="s">
        <v>126</v>
      </c>
      <c r="G41" s="32" t="s">
        <v>126</v>
      </c>
      <c r="H41" s="32" t="s">
        <v>126</v>
      </c>
      <c r="I41" s="59" t="s">
        <v>126</v>
      </c>
      <c r="J41" s="59" t="s">
        <v>126</v>
      </c>
      <c r="K41" s="59" t="s">
        <v>126</v>
      </c>
      <c r="L41" s="59" t="s">
        <v>126</v>
      </c>
      <c r="M41" s="59" t="s">
        <v>126</v>
      </c>
      <c r="N41" s="59" t="s">
        <v>126</v>
      </c>
    </row>
    <row r="42" spans="1:14" ht="12.75">
      <c r="A42" s="4">
        <v>325</v>
      </c>
      <c r="B42" s="5" t="s">
        <v>36</v>
      </c>
      <c r="C42" s="11">
        <v>4206</v>
      </c>
      <c r="D42" s="11">
        <v>4187</v>
      </c>
      <c r="E42" s="11">
        <v>4232</v>
      </c>
      <c r="F42" s="31">
        <v>4233</v>
      </c>
      <c r="G42" s="31">
        <v>4252</v>
      </c>
      <c r="H42" s="31">
        <v>4290</v>
      </c>
      <c r="I42" s="25">
        <v>4272</v>
      </c>
      <c r="J42" s="25">
        <v>4270</v>
      </c>
      <c r="K42" s="25">
        <v>4247</v>
      </c>
      <c r="L42" s="25">
        <v>4206</v>
      </c>
      <c r="M42" s="25">
        <v>4197</v>
      </c>
      <c r="N42" s="25">
        <v>4235</v>
      </c>
    </row>
    <row r="43" spans="1:14" ht="12.75">
      <c r="A43" s="4">
        <v>326</v>
      </c>
      <c r="B43" s="5" t="s">
        <v>37</v>
      </c>
      <c r="C43" s="11">
        <v>3023</v>
      </c>
      <c r="D43" s="11">
        <v>3050</v>
      </c>
      <c r="E43" s="11">
        <v>3067</v>
      </c>
      <c r="F43" s="31">
        <v>3083</v>
      </c>
      <c r="G43" s="31">
        <v>3081</v>
      </c>
      <c r="H43" s="31">
        <v>3062</v>
      </c>
      <c r="I43" s="25">
        <v>2940</v>
      </c>
      <c r="J43" s="25">
        <v>3037</v>
      </c>
      <c r="K43" s="25">
        <v>3049</v>
      </c>
      <c r="L43" s="25">
        <v>3019</v>
      </c>
      <c r="M43" s="25">
        <v>3013</v>
      </c>
      <c r="N43" s="25">
        <v>2954</v>
      </c>
    </row>
    <row r="44" spans="1:14" ht="12.75">
      <c r="A44" s="4">
        <v>327</v>
      </c>
      <c r="B44" s="5" t="s">
        <v>38</v>
      </c>
      <c r="C44" s="11">
        <v>547</v>
      </c>
      <c r="D44" s="11">
        <v>522</v>
      </c>
      <c r="E44" s="11">
        <v>553</v>
      </c>
      <c r="F44" s="31">
        <v>619</v>
      </c>
      <c r="G44" s="31">
        <v>631</v>
      </c>
      <c r="H44" s="31">
        <v>643</v>
      </c>
      <c r="I44" s="25">
        <v>579</v>
      </c>
      <c r="J44" s="25">
        <v>619</v>
      </c>
      <c r="K44" s="25">
        <v>618</v>
      </c>
      <c r="L44" s="25">
        <v>648</v>
      </c>
      <c r="M44" s="25">
        <v>644</v>
      </c>
      <c r="N44" s="25">
        <v>661</v>
      </c>
    </row>
    <row r="45" spans="1:14" ht="12.75">
      <c r="A45" s="4">
        <v>331</v>
      </c>
      <c r="B45" s="5" t="s">
        <v>39</v>
      </c>
      <c r="C45" s="11">
        <v>1750</v>
      </c>
      <c r="D45" s="11">
        <v>1771</v>
      </c>
      <c r="E45" s="11">
        <v>1809</v>
      </c>
      <c r="F45" s="31">
        <v>1804</v>
      </c>
      <c r="G45" s="31">
        <v>1797</v>
      </c>
      <c r="H45" s="31">
        <v>1823</v>
      </c>
      <c r="I45" s="25">
        <v>1530</v>
      </c>
      <c r="J45" s="25">
        <v>1725</v>
      </c>
      <c r="K45" s="25">
        <v>1749</v>
      </c>
      <c r="L45" s="25">
        <v>1746</v>
      </c>
      <c r="M45" s="25">
        <v>1719</v>
      </c>
      <c r="N45" s="25">
        <v>1724</v>
      </c>
    </row>
    <row r="46" spans="1:14" ht="12.75">
      <c r="A46" s="4">
        <v>332</v>
      </c>
      <c r="B46" s="5" t="s">
        <v>40</v>
      </c>
      <c r="C46" s="11">
        <v>7877</v>
      </c>
      <c r="D46" s="11">
        <v>7844</v>
      </c>
      <c r="E46" s="11">
        <v>7853</v>
      </c>
      <c r="F46" s="31">
        <v>7945</v>
      </c>
      <c r="G46" s="31">
        <v>7975</v>
      </c>
      <c r="H46" s="31">
        <v>7931</v>
      </c>
      <c r="I46" s="25">
        <v>7515</v>
      </c>
      <c r="J46" s="25">
        <v>7921</v>
      </c>
      <c r="K46" s="25">
        <v>7916</v>
      </c>
      <c r="L46" s="25">
        <v>8025</v>
      </c>
      <c r="M46" s="25">
        <v>8003</v>
      </c>
      <c r="N46" s="25">
        <v>8045</v>
      </c>
    </row>
    <row r="47" spans="1:14" ht="12.75">
      <c r="A47" s="4">
        <v>333</v>
      </c>
      <c r="B47" s="5" t="s">
        <v>41</v>
      </c>
      <c r="C47" s="11">
        <v>2303</v>
      </c>
      <c r="D47" s="11">
        <v>2305</v>
      </c>
      <c r="E47" s="11">
        <v>2318</v>
      </c>
      <c r="F47" s="31">
        <v>2349</v>
      </c>
      <c r="G47" s="31">
        <v>2364</v>
      </c>
      <c r="H47" s="31">
        <v>2384</v>
      </c>
      <c r="I47" s="25">
        <v>2386</v>
      </c>
      <c r="J47" s="25">
        <v>2421</v>
      </c>
      <c r="K47" s="25">
        <v>2446</v>
      </c>
      <c r="L47" s="25">
        <v>2428</v>
      </c>
      <c r="M47" s="25">
        <v>2402</v>
      </c>
      <c r="N47" s="25">
        <v>2360</v>
      </c>
    </row>
    <row r="48" spans="1:14" ht="12.75">
      <c r="A48" s="4">
        <v>334</v>
      </c>
      <c r="B48" s="5" t="s">
        <v>42</v>
      </c>
      <c r="C48" s="11">
        <v>5316</v>
      </c>
      <c r="D48" s="11">
        <v>5342</v>
      </c>
      <c r="E48" s="11">
        <v>5284</v>
      </c>
      <c r="F48" s="31">
        <v>5248</v>
      </c>
      <c r="G48" s="31">
        <v>5217</v>
      </c>
      <c r="H48" s="31">
        <v>5274</v>
      </c>
      <c r="I48" s="25">
        <v>5279</v>
      </c>
      <c r="J48" s="25">
        <v>5237</v>
      </c>
      <c r="K48" s="25">
        <v>5145</v>
      </c>
      <c r="L48" s="25">
        <v>5067</v>
      </c>
      <c r="M48" s="25">
        <v>5028</v>
      </c>
      <c r="N48" s="25">
        <v>5022</v>
      </c>
    </row>
    <row r="49" spans="1:14" ht="12.75">
      <c r="A49" s="4">
        <v>335</v>
      </c>
      <c r="B49" s="5" t="s">
        <v>43</v>
      </c>
      <c r="C49" s="11">
        <v>2510</v>
      </c>
      <c r="D49" s="11">
        <v>2455</v>
      </c>
      <c r="E49" s="11">
        <v>2448</v>
      </c>
      <c r="F49" s="31">
        <v>2489</v>
      </c>
      <c r="G49" s="31">
        <v>2486</v>
      </c>
      <c r="H49" s="31">
        <v>2491</v>
      </c>
      <c r="I49" s="25">
        <v>2406</v>
      </c>
      <c r="J49" s="25">
        <v>2420</v>
      </c>
      <c r="K49" s="25">
        <v>2419</v>
      </c>
      <c r="L49" s="25">
        <v>2415</v>
      </c>
      <c r="M49" s="25">
        <v>2411</v>
      </c>
      <c r="N49" s="25">
        <v>2416</v>
      </c>
    </row>
    <row r="50" spans="1:14" ht="12.75">
      <c r="A50" s="4">
        <v>336</v>
      </c>
      <c r="B50" s="5" t="s">
        <v>44</v>
      </c>
      <c r="C50" s="11">
        <v>3650</v>
      </c>
      <c r="D50" s="11">
        <v>3662</v>
      </c>
      <c r="E50" s="11">
        <v>3703</v>
      </c>
      <c r="F50" s="31">
        <v>3728</v>
      </c>
      <c r="G50" s="31">
        <v>3741</v>
      </c>
      <c r="H50" s="31">
        <v>3804</v>
      </c>
      <c r="I50" s="25">
        <v>3807</v>
      </c>
      <c r="J50" s="25">
        <v>3806</v>
      </c>
      <c r="K50" s="25">
        <v>3789</v>
      </c>
      <c r="L50" s="25">
        <v>3839</v>
      </c>
      <c r="M50" s="25">
        <v>3833</v>
      </c>
      <c r="N50" s="25">
        <v>3899</v>
      </c>
    </row>
    <row r="51" spans="1:14" ht="12.75">
      <c r="A51" s="4">
        <v>337</v>
      </c>
      <c r="B51" s="5" t="s">
        <v>45</v>
      </c>
      <c r="C51" s="11">
        <v>1837</v>
      </c>
      <c r="D51" s="11">
        <v>1830</v>
      </c>
      <c r="E51" s="11">
        <v>1847</v>
      </c>
      <c r="F51" s="31">
        <v>1793</v>
      </c>
      <c r="G51" s="31">
        <v>1820</v>
      </c>
      <c r="H51" s="31">
        <v>1861</v>
      </c>
      <c r="I51" s="25">
        <v>1863</v>
      </c>
      <c r="J51" s="25">
        <v>1887</v>
      </c>
      <c r="K51" s="25">
        <v>1908</v>
      </c>
      <c r="L51" s="25">
        <v>1879</v>
      </c>
      <c r="M51" s="25">
        <v>1923</v>
      </c>
      <c r="N51" s="25">
        <v>1939</v>
      </c>
    </row>
    <row r="52" spans="1:14" ht="12.75">
      <c r="A52" s="4">
        <v>339</v>
      </c>
      <c r="B52" s="5" t="s">
        <v>46</v>
      </c>
      <c r="C52" s="11">
        <v>10655</v>
      </c>
      <c r="D52" s="11">
        <v>10661</v>
      </c>
      <c r="E52" s="11">
        <v>10638</v>
      </c>
      <c r="F52" s="31">
        <v>10672</v>
      </c>
      <c r="G52" s="31">
        <v>10671</v>
      </c>
      <c r="H52" s="31">
        <v>10676</v>
      </c>
      <c r="I52" s="25">
        <v>9887</v>
      </c>
      <c r="J52" s="25">
        <v>10708</v>
      </c>
      <c r="K52" s="25">
        <v>10804</v>
      </c>
      <c r="L52" s="25">
        <v>10914</v>
      </c>
      <c r="M52" s="25">
        <v>10925</v>
      </c>
      <c r="N52" s="25">
        <v>10816</v>
      </c>
    </row>
    <row r="53" spans="1:14" ht="12.75">
      <c r="A53" s="4"/>
      <c r="B53" s="5"/>
      <c r="C53" s="11"/>
      <c r="D53" s="11"/>
      <c r="E53" s="11"/>
      <c r="F53" s="31"/>
      <c r="G53" s="31"/>
      <c r="H53" s="31"/>
      <c r="I53" s="25"/>
      <c r="J53" s="25"/>
      <c r="K53" s="25"/>
      <c r="L53" s="25"/>
      <c r="M53" s="25"/>
      <c r="N53" s="25"/>
    </row>
    <row r="54" spans="1:14" ht="12.75">
      <c r="A54" s="4" t="s">
        <v>47</v>
      </c>
      <c r="B54" s="5"/>
      <c r="C54" s="10">
        <v>16018</v>
      </c>
      <c r="D54" s="10">
        <v>15980</v>
      </c>
      <c r="E54" s="10">
        <v>16047</v>
      </c>
      <c r="F54" s="27">
        <v>16272</v>
      </c>
      <c r="G54" s="27">
        <v>16311</v>
      </c>
      <c r="H54" s="27">
        <v>16443</v>
      </c>
      <c r="I54" s="24">
        <f>SUM(I55:I57)</f>
        <v>16480</v>
      </c>
      <c r="J54" s="24">
        <f>SUM(J55:J57)</f>
        <v>16466</v>
      </c>
      <c r="K54" s="24">
        <f>SUM(K55:K57)</f>
        <v>16361</v>
      </c>
      <c r="L54" s="24">
        <v>16423</v>
      </c>
      <c r="M54" s="24">
        <v>16434</v>
      </c>
      <c r="N54" s="24">
        <v>16474</v>
      </c>
    </row>
    <row r="55" spans="1:14" ht="12.75">
      <c r="A55" s="4">
        <v>423</v>
      </c>
      <c r="B55" s="5" t="s">
        <v>48</v>
      </c>
      <c r="C55" s="11">
        <v>8793</v>
      </c>
      <c r="D55" s="11">
        <v>8760</v>
      </c>
      <c r="E55" s="11">
        <v>8792</v>
      </c>
      <c r="F55" s="31">
        <v>8896</v>
      </c>
      <c r="G55" s="31">
        <v>8841</v>
      </c>
      <c r="H55" s="31">
        <v>8944</v>
      </c>
      <c r="I55" s="25">
        <v>8965</v>
      </c>
      <c r="J55" s="25">
        <v>8969</v>
      </c>
      <c r="K55" s="25">
        <v>8933</v>
      </c>
      <c r="L55" s="25">
        <v>9039</v>
      </c>
      <c r="M55" s="25">
        <v>9048</v>
      </c>
      <c r="N55" s="25">
        <v>9082</v>
      </c>
    </row>
    <row r="56" spans="1:14" ht="12.75">
      <c r="A56" s="4">
        <v>424</v>
      </c>
      <c r="B56" s="5" t="s">
        <v>49</v>
      </c>
      <c r="C56" s="11">
        <v>4962</v>
      </c>
      <c r="D56" s="11">
        <v>4948</v>
      </c>
      <c r="E56" s="11">
        <v>4913</v>
      </c>
      <c r="F56" s="31">
        <v>4976</v>
      </c>
      <c r="G56" s="31">
        <v>5058</v>
      </c>
      <c r="H56" s="31">
        <v>5089</v>
      </c>
      <c r="I56" s="25">
        <v>5064</v>
      </c>
      <c r="J56" s="25">
        <v>5039</v>
      </c>
      <c r="K56" s="25">
        <v>4978</v>
      </c>
      <c r="L56" s="25">
        <v>4896</v>
      </c>
      <c r="M56" s="25">
        <v>4897</v>
      </c>
      <c r="N56" s="25">
        <v>4883</v>
      </c>
    </row>
    <row r="57" spans="1:14" ht="12.75">
      <c r="A57" s="4">
        <v>425</v>
      </c>
      <c r="B57" s="5" t="s">
        <v>50</v>
      </c>
      <c r="C57" s="11">
        <v>2263</v>
      </c>
      <c r="D57" s="11">
        <v>2272</v>
      </c>
      <c r="E57" s="11">
        <v>2342</v>
      </c>
      <c r="F57" s="31">
        <v>2400</v>
      </c>
      <c r="G57" s="31">
        <v>2412</v>
      </c>
      <c r="H57" s="31">
        <v>2410</v>
      </c>
      <c r="I57" s="25">
        <v>2451</v>
      </c>
      <c r="J57" s="25">
        <v>2458</v>
      </c>
      <c r="K57" s="25">
        <v>2450</v>
      </c>
      <c r="L57" s="25">
        <v>2488</v>
      </c>
      <c r="M57" s="25">
        <v>2489</v>
      </c>
      <c r="N57" s="25">
        <v>2509</v>
      </c>
    </row>
    <row r="58" spans="1:14" ht="12.75">
      <c r="A58" s="4"/>
      <c r="B58" s="5"/>
      <c r="C58" s="11"/>
      <c r="D58" s="11"/>
      <c r="E58" s="11"/>
      <c r="F58" s="31"/>
      <c r="G58" s="31"/>
      <c r="H58" s="31"/>
      <c r="I58" s="25"/>
      <c r="J58" s="25"/>
      <c r="K58" s="25"/>
      <c r="L58" s="25"/>
      <c r="M58" s="25"/>
      <c r="N58" s="25"/>
    </row>
    <row r="59" spans="1:14" ht="12.75">
      <c r="A59" s="4" t="s">
        <v>51</v>
      </c>
      <c r="B59" s="5"/>
      <c r="C59" s="10">
        <v>52286</v>
      </c>
      <c r="D59" s="10">
        <v>51652</v>
      </c>
      <c r="E59" s="10">
        <v>51359</v>
      </c>
      <c r="F59" s="27">
        <v>51622</v>
      </c>
      <c r="G59" s="27">
        <v>52361</v>
      </c>
      <c r="H59" s="27">
        <v>52914</v>
      </c>
      <c r="I59" s="24">
        <f>SUM(I60:I71)</f>
        <v>52804</v>
      </c>
      <c r="J59" s="24">
        <f>SUM(J60:J71)</f>
        <v>52772</v>
      </c>
      <c r="K59" s="24">
        <f>SUM(K60:K71)</f>
        <v>52550</v>
      </c>
      <c r="L59" s="24">
        <v>53666</v>
      </c>
      <c r="M59" s="24">
        <v>54894</v>
      </c>
      <c r="N59" s="24">
        <v>55563</v>
      </c>
    </row>
    <row r="60" spans="1:14" ht="12.75">
      <c r="A60" s="4">
        <v>441</v>
      </c>
      <c r="B60" s="5" t="s">
        <v>52</v>
      </c>
      <c r="C60" s="11">
        <v>5825</v>
      </c>
      <c r="D60" s="11">
        <v>5869</v>
      </c>
      <c r="E60" s="11">
        <v>5893</v>
      </c>
      <c r="F60" s="31">
        <v>6045</v>
      </c>
      <c r="G60" s="31">
        <v>6068</v>
      </c>
      <c r="H60" s="31">
        <v>6109</v>
      </c>
      <c r="I60" s="25">
        <v>6140</v>
      </c>
      <c r="J60" s="25">
        <v>6120</v>
      </c>
      <c r="K60" s="25">
        <v>6102</v>
      </c>
      <c r="L60" s="25">
        <v>6060</v>
      </c>
      <c r="M60" s="25">
        <v>6019</v>
      </c>
      <c r="N60" s="25">
        <v>5980</v>
      </c>
    </row>
    <row r="61" spans="1:14" ht="12.75">
      <c r="A61" s="4">
        <v>442</v>
      </c>
      <c r="B61" s="5" t="s">
        <v>53</v>
      </c>
      <c r="C61" s="11">
        <v>1737</v>
      </c>
      <c r="D61" s="11">
        <v>1632</v>
      </c>
      <c r="E61" s="11">
        <v>1606</v>
      </c>
      <c r="F61" s="31">
        <v>1615</v>
      </c>
      <c r="G61" s="31">
        <v>1646</v>
      </c>
      <c r="H61" s="31">
        <v>1636</v>
      </c>
      <c r="I61" s="25">
        <v>1710</v>
      </c>
      <c r="J61" s="25">
        <v>1708</v>
      </c>
      <c r="K61" s="25">
        <v>1676</v>
      </c>
      <c r="L61" s="25">
        <v>1725</v>
      </c>
      <c r="M61" s="25">
        <v>1798</v>
      </c>
      <c r="N61" s="25">
        <v>1878</v>
      </c>
    </row>
    <row r="62" spans="1:14" ht="12.75">
      <c r="A62" s="4">
        <v>443</v>
      </c>
      <c r="B62" s="5" t="s">
        <v>54</v>
      </c>
      <c r="C62" s="11">
        <v>1393</v>
      </c>
      <c r="D62" s="11">
        <v>1393</v>
      </c>
      <c r="E62" s="11">
        <v>1360</v>
      </c>
      <c r="F62" s="31">
        <v>1375</v>
      </c>
      <c r="G62" s="31">
        <v>1338</v>
      </c>
      <c r="H62" s="31">
        <v>1368</v>
      </c>
      <c r="I62" s="25">
        <v>1366</v>
      </c>
      <c r="J62" s="25">
        <v>1354</v>
      </c>
      <c r="K62" s="25">
        <v>1355</v>
      </c>
      <c r="L62" s="25">
        <v>1406</v>
      </c>
      <c r="M62" s="25">
        <v>1529</v>
      </c>
      <c r="N62" s="25">
        <v>1512</v>
      </c>
    </row>
    <row r="63" spans="1:14" ht="12.75">
      <c r="A63" s="4">
        <v>444</v>
      </c>
      <c r="B63" s="5" t="s">
        <v>55</v>
      </c>
      <c r="C63" s="11">
        <v>3803</v>
      </c>
      <c r="D63" s="11">
        <v>3740</v>
      </c>
      <c r="E63" s="11">
        <v>3842</v>
      </c>
      <c r="F63" s="31">
        <v>4186</v>
      </c>
      <c r="G63" s="31">
        <v>4324</v>
      </c>
      <c r="H63" s="31">
        <v>4400</v>
      </c>
      <c r="I63" s="25">
        <v>4315</v>
      </c>
      <c r="J63" s="25">
        <v>4229</v>
      </c>
      <c r="K63" s="25">
        <v>4257</v>
      </c>
      <c r="L63" s="25">
        <v>4245</v>
      </c>
      <c r="M63" s="25">
        <v>4209</v>
      </c>
      <c r="N63" s="25">
        <v>4064</v>
      </c>
    </row>
    <row r="64" spans="1:14" ht="12.75">
      <c r="A64" s="4">
        <v>445</v>
      </c>
      <c r="B64" s="5" t="s">
        <v>56</v>
      </c>
      <c r="C64" s="11">
        <v>8910</v>
      </c>
      <c r="D64" s="11">
        <v>8943</v>
      </c>
      <c r="E64" s="11">
        <v>8820</v>
      </c>
      <c r="F64" s="31">
        <v>9061</v>
      </c>
      <c r="G64" s="31">
        <v>9099</v>
      </c>
      <c r="H64" s="31">
        <v>9254</v>
      </c>
      <c r="I64" s="25">
        <v>9208</v>
      </c>
      <c r="J64" s="25">
        <v>9171</v>
      </c>
      <c r="K64" s="25">
        <v>8954</v>
      </c>
      <c r="L64" s="25">
        <v>8941</v>
      </c>
      <c r="M64" s="25">
        <v>8858</v>
      </c>
      <c r="N64" s="25">
        <v>8898</v>
      </c>
    </row>
    <row r="65" spans="1:14" ht="12.75">
      <c r="A65" s="4">
        <v>446</v>
      </c>
      <c r="B65" s="5" t="s">
        <v>57</v>
      </c>
      <c r="C65" s="11">
        <v>5571</v>
      </c>
      <c r="D65" s="11">
        <v>5532</v>
      </c>
      <c r="E65" s="11">
        <v>5407</v>
      </c>
      <c r="F65" s="31">
        <v>5423</v>
      </c>
      <c r="G65" s="31">
        <v>5425</v>
      </c>
      <c r="H65" s="31">
        <v>5492</v>
      </c>
      <c r="I65" s="25">
        <v>5395</v>
      </c>
      <c r="J65" s="25">
        <v>5353</v>
      </c>
      <c r="K65" s="25">
        <v>5433</v>
      </c>
      <c r="L65" s="25">
        <v>5524</v>
      </c>
      <c r="M65" s="25">
        <v>5679</v>
      </c>
      <c r="N65" s="25">
        <v>5673</v>
      </c>
    </row>
    <row r="66" spans="1:14" ht="12.75">
      <c r="A66" s="4">
        <v>447</v>
      </c>
      <c r="B66" s="5" t="s">
        <v>58</v>
      </c>
      <c r="C66" s="11">
        <v>2053</v>
      </c>
      <c r="D66" s="11">
        <v>2059</v>
      </c>
      <c r="E66" s="11">
        <v>2025</v>
      </c>
      <c r="F66" s="31">
        <v>2070</v>
      </c>
      <c r="G66" s="31">
        <v>2067</v>
      </c>
      <c r="H66" s="31">
        <v>2066</v>
      </c>
      <c r="I66" s="25">
        <v>2095</v>
      </c>
      <c r="J66" s="25">
        <v>2117</v>
      </c>
      <c r="K66" s="25">
        <v>2089</v>
      </c>
      <c r="L66" s="25">
        <v>2070</v>
      </c>
      <c r="M66" s="25">
        <v>2057</v>
      </c>
      <c r="N66" s="25">
        <v>2117</v>
      </c>
    </row>
    <row r="67" spans="1:14" ht="12.75">
      <c r="A67" s="4">
        <v>448</v>
      </c>
      <c r="B67" s="5" t="s">
        <v>59</v>
      </c>
      <c r="C67" s="11">
        <v>5588</v>
      </c>
      <c r="D67" s="11">
        <v>5344</v>
      </c>
      <c r="E67" s="11">
        <v>5320</v>
      </c>
      <c r="F67" s="31">
        <v>5210</v>
      </c>
      <c r="G67" s="31">
        <v>5361</v>
      </c>
      <c r="H67" s="31">
        <v>5497</v>
      </c>
      <c r="I67" s="25">
        <v>5574</v>
      </c>
      <c r="J67" s="25">
        <v>5609</v>
      </c>
      <c r="K67" s="25">
        <v>5505</v>
      </c>
      <c r="L67" s="25">
        <v>5801</v>
      </c>
      <c r="M67" s="25">
        <v>6217</v>
      </c>
      <c r="N67" s="25">
        <v>6480</v>
      </c>
    </row>
    <row r="68" spans="1:14" ht="12.75">
      <c r="A68" s="4">
        <v>451</v>
      </c>
      <c r="B68" s="5" t="s">
        <v>60</v>
      </c>
      <c r="C68" s="11">
        <v>2120</v>
      </c>
      <c r="D68" s="11">
        <v>2073</v>
      </c>
      <c r="E68" s="11">
        <v>2016</v>
      </c>
      <c r="F68" s="31">
        <v>1952</v>
      </c>
      <c r="G68" s="31">
        <v>1978</v>
      </c>
      <c r="H68" s="31">
        <v>1958</v>
      </c>
      <c r="I68" s="25">
        <v>2059</v>
      </c>
      <c r="J68" s="25">
        <v>2051</v>
      </c>
      <c r="K68" s="25">
        <v>2028</v>
      </c>
      <c r="L68" s="25">
        <v>2058</v>
      </c>
      <c r="M68" s="25">
        <v>2175</v>
      </c>
      <c r="N68" s="25">
        <v>2315</v>
      </c>
    </row>
    <row r="69" spans="1:14" ht="12.75">
      <c r="A69" s="4">
        <v>452</v>
      </c>
      <c r="B69" s="5" t="s">
        <v>61</v>
      </c>
      <c r="C69" s="11">
        <v>9959</v>
      </c>
      <c r="D69" s="11">
        <v>9791</v>
      </c>
      <c r="E69" s="11">
        <v>9861</v>
      </c>
      <c r="F69" s="31">
        <v>9502</v>
      </c>
      <c r="G69" s="31">
        <v>9814</v>
      </c>
      <c r="H69" s="31">
        <v>9937</v>
      </c>
      <c r="I69" s="25">
        <v>9784</v>
      </c>
      <c r="J69" s="25">
        <v>9846</v>
      </c>
      <c r="K69" s="25">
        <v>9922</v>
      </c>
      <c r="L69" s="25">
        <v>10232</v>
      </c>
      <c r="M69" s="25">
        <v>10636</v>
      </c>
      <c r="N69" s="25">
        <v>10818</v>
      </c>
    </row>
    <row r="70" spans="1:14" ht="12.75">
      <c r="A70" s="4">
        <v>453</v>
      </c>
      <c r="B70" s="5" t="s">
        <v>62</v>
      </c>
      <c r="C70" s="11">
        <v>2949</v>
      </c>
      <c r="D70" s="11">
        <v>2935</v>
      </c>
      <c r="E70" s="11">
        <v>2935</v>
      </c>
      <c r="F70" s="31">
        <v>3040</v>
      </c>
      <c r="G70" s="31">
        <v>3121</v>
      </c>
      <c r="H70" s="31">
        <v>3171</v>
      </c>
      <c r="I70" s="25">
        <v>3171</v>
      </c>
      <c r="J70" s="25">
        <v>3226</v>
      </c>
      <c r="K70" s="25">
        <v>3148</v>
      </c>
      <c r="L70" s="25">
        <v>3294</v>
      </c>
      <c r="M70" s="25">
        <v>3305</v>
      </c>
      <c r="N70" s="25">
        <v>3357</v>
      </c>
    </row>
    <row r="71" spans="1:14" ht="12.75">
      <c r="A71" s="4">
        <v>454</v>
      </c>
      <c r="B71" s="5" t="s">
        <v>63</v>
      </c>
      <c r="C71" s="11">
        <v>2378</v>
      </c>
      <c r="D71" s="11">
        <v>2341</v>
      </c>
      <c r="E71" s="11">
        <v>2274</v>
      </c>
      <c r="F71" s="31">
        <v>2143</v>
      </c>
      <c r="G71" s="31">
        <v>2120</v>
      </c>
      <c r="H71" s="31">
        <v>2026</v>
      </c>
      <c r="I71" s="25">
        <v>1987</v>
      </c>
      <c r="J71" s="25">
        <v>1988</v>
      </c>
      <c r="K71" s="25">
        <v>2081</v>
      </c>
      <c r="L71" s="25">
        <v>2310</v>
      </c>
      <c r="M71" s="25">
        <v>2412</v>
      </c>
      <c r="N71" s="25">
        <v>2471</v>
      </c>
    </row>
    <row r="72" spans="1:14" ht="12.75">
      <c r="A72" s="4"/>
      <c r="B72" s="5"/>
      <c r="C72" s="11"/>
      <c r="D72" s="11"/>
      <c r="E72" s="11"/>
      <c r="F72" s="31"/>
      <c r="G72" s="31"/>
      <c r="H72" s="31"/>
      <c r="I72" s="25"/>
      <c r="J72" s="25"/>
      <c r="K72" s="25"/>
      <c r="L72" s="25"/>
      <c r="M72" s="25"/>
      <c r="N72" s="25"/>
    </row>
    <row r="73" spans="1:14" ht="12.75">
      <c r="A73" s="7" t="s">
        <v>64</v>
      </c>
      <c r="B73" s="7"/>
      <c r="C73" s="10">
        <v>9253</v>
      </c>
      <c r="D73" s="10">
        <v>9177</v>
      </c>
      <c r="E73" s="10">
        <v>9228</v>
      </c>
      <c r="F73" s="27">
        <v>8687</v>
      </c>
      <c r="G73" s="27">
        <v>9777</v>
      </c>
      <c r="H73" s="27">
        <v>9679</v>
      </c>
      <c r="I73" s="24">
        <f>SUM(I74:I82)</f>
        <v>8734</v>
      </c>
      <c r="J73" s="24">
        <f>SUM(J74:J82)</f>
        <v>8700</v>
      </c>
      <c r="K73" s="24">
        <f>SUM(K74:K82)</f>
        <v>9682</v>
      </c>
      <c r="L73" s="24">
        <v>9533</v>
      </c>
      <c r="M73" s="24">
        <v>9471</v>
      </c>
      <c r="N73" s="24">
        <v>9605</v>
      </c>
    </row>
    <row r="74" spans="1:14" ht="12.75">
      <c r="A74" s="4">
        <v>481</v>
      </c>
      <c r="B74" s="5" t="s">
        <v>65</v>
      </c>
      <c r="C74" s="11">
        <v>503</v>
      </c>
      <c r="D74" s="11">
        <v>505</v>
      </c>
      <c r="E74" s="11">
        <v>509</v>
      </c>
      <c r="F74" s="31">
        <v>502</v>
      </c>
      <c r="G74" s="31">
        <v>511</v>
      </c>
      <c r="H74" s="31">
        <v>515</v>
      </c>
      <c r="I74" s="25">
        <v>508</v>
      </c>
      <c r="J74" s="25">
        <v>523</v>
      </c>
      <c r="K74" s="25">
        <v>525</v>
      </c>
      <c r="L74" s="25">
        <v>510</v>
      </c>
      <c r="M74" s="25">
        <v>501</v>
      </c>
      <c r="N74" s="25">
        <v>493</v>
      </c>
    </row>
    <row r="75" spans="1:14" ht="12.75">
      <c r="A75" s="4">
        <v>483</v>
      </c>
      <c r="B75" s="5" t="s">
        <v>66</v>
      </c>
      <c r="C75" s="11">
        <v>115</v>
      </c>
      <c r="D75" s="11">
        <v>121</v>
      </c>
      <c r="E75" s="11">
        <v>132</v>
      </c>
      <c r="F75" s="31">
        <v>171</v>
      </c>
      <c r="G75" s="31">
        <v>242</v>
      </c>
      <c r="H75" s="31">
        <v>291</v>
      </c>
      <c r="I75" s="25">
        <v>333</v>
      </c>
      <c r="J75" s="25">
        <v>346</v>
      </c>
      <c r="K75" s="25">
        <v>310</v>
      </c>
      <c r="L75" s="25">
        <v>218</v>
      </c>
      <c r="M75" s="25">
        <v>176</v>
      </c>
      <c r="N75" s="25">
        <v>186</v>
      </c>
    </row>
    <row r="76" spans="1:14" ht="12.75">
      <c r="A76" s="4">
        <v>484</v>
      </c>
      <c r="B76" s="5" t="s">
        <v>67</v>
      </c>
      <c r="C76" s="11">
        <v>2341</v>
      </c>
      <c r="D76" s="11">
        <v>2312</v>
      </c>
      <c r="E76" s="11">
        <v>2324</v>
      </c>
      <c r="F76" s="31">
        <v>2444</v>
      </c>
      <c r="G76" s="31">
        <v>2480</v>
      </c>
      <c r="H76" s="31">
        <v>2433</v>
      </c>
      <c r="I76" s="25">
        <v>2402</v>
      </c>
      <c r="J76" s="25">
        <v>2427</v>
      </c>
      <c r="K76" s="25">
        <v>2420</v>
      </c>
      <c r="L76" s="25">
        <v>2381</v>
      </c>
      <c r="M76" s="25">
        <v>2402</v>
      </c>
      <c r="N76" s="25">
        <v>2407</v>
      </c>
    </row>
    <row r="77" spans="1:14" ht="12.75">
      <c r="A77" s="4">
        <v>485</v>
      </c>
      <c r="B77" s="5" t="s">
        <v>68</v>
      </c>
      <c r="C77" s="11">
        <v>2221</v>
      </c>
      <c r="D77" s="11">
        <v>2238</v>
      </c>
      <c r="E77" s="11">
        <v>2239</v>
      </c>
      <c r="F77" s="31">
        <v>1517</v>
      </c>
      <c r="G77" s="31">
        <v>2310</v>
      </c>
      <c r="H77" s="31">
        <v>2261</v>
      </c>
      <c r="I77" s="25">
        <v>1363</v>
      </c>
      <c r="J77" s="25">
        <v>1269</v>
      </c>
      <c r="K77" s="25">
        <v>2259</v>
      </c>
      <c r="L77" s="25">
        <v>2235</v>
      </c>
      <c r="M77" s="25">
        <v>2234</v>
      </c>
      <c r="N77" s="25">
        <v>2227</v>
      </c>
    </row>
    <row r="78" spans="1:14" ht="12.75">
      <c r="A78" s="4">
        <v>486</v>
      </c>
      <c r="B78" s="5" t="s">
        <v>69</v>
      </c>
      <c r="C78" s="11">
        <v>40</v>
      </c>
      <c r="D78" s="11">
        <v>38</v>
      </c>
      <c r="E78" s="11">
        <v>39</v>
      </c>
      <c r="F78" s="31">
        <v>40</v>
      </c>
      <c r="G78" s="31">
        <v>40</v>
      </c>
      <c r="H78" s="31">
        <v>40</v>
      </c>
      <c r="I78" s="25">
        <v>40</v>
      </c>
      <c r="J78" s="25">
        <v>40</v>
      </c>
      <c r="K78" s="25">
        <v>40</v>
      </c>
      <c r="L78" s="25">
        <v>41</v>
      </c>
      <c r="M78" s="25">
        <v>41</v>
      </c>
      <c r="N78" s="25">
        <v>42</v>
      </c>
    </row>
    <row r="79" spans="1:14" ht="12.75">
      <c r="A79" s="4">
        <v>487</v>
      </c>
      <c r="B79" s="5" t="s">
        <v>70</v>
      </c>
      <c r="C79" s="11">
        <v>136</v>
      </c>
      <c r="D79" s="11">
        <v>143</v>
      </c>
      <c r="E79" s="11">
        <v>145</v>
      </c>
      <c r="F79" s="31">
        <v>205</v>
      </c>
      <c r="G79" s="31">
        <v>263</v>
      </c>
      <c r="H79" s="31">
        <v>298</v>
      </c>
      <c r="I79" s="25">
        <v>328</v>
      </c>
      <c r="J79" s="25">
        <v>344</v>
      </c>
      <c r="K79" s="25">
        <v>343</v>
      </c>
      <c r="L79" s="25">
        <v>287</v>
      </c>
      <c r="M79" s="25">
        <v>245</v>
      </c>
      <c r="N79" s="25">
        <v>202</v>
      </c>
    </row>
    <row r="80" spans="1:14" ht="12.75">
      <c r="A80" s="4">
        <v>488</v>
      </c>
      <c r="B80" s="5" t="s">
        <v>71</v>
      </c>
      <c r="C80" s="11">
        <v>956</v>
      </c>
      <c r="D80" s="11">
        <v>922</v>
      </c>
      <c r="E80" s="11">
        <v>921</v>
      </c>
      <c r="F80" s="31">
        <v>897</v>
      </c>
      <c r="G80" s="31">
        <v>989</v>
      </c>
      <c r="H80" s="31">
        <v>882</v>
      </c>
      <c r="I80" s="25">
        <v>879</v>
      </c>
      <c r="J80" s="25">
        <v>852</v>
      </c>
      <c r="K80" s="25">
        <v>887</v>
      </c>
      <c r="L80" s="25">
        <v>913</v>
      </c>
      <c r="M80" s="25">
        <v>887</v>
      </c>
      <c r="N80" s="25">
        <v>904</v>
      </c>
    </row>
    <row r="81" spans="1:14" ht="12.75">
      <c r="A81" s="4">
        <v>492</v>
      </c>
      <c r="B81" s="5" t="s">
        <v>72</v>
      </c>
      <c r="C81" s="11">
        <v>1786</v>
      </c>
      <c r="D81" s="11">
        <v>1794</v>
      </c>
      <c r="E81" s="11">
        <v>1796</v>
      </c>
      <c r="F81" s="31">
        <v>1768</v>
      </c>
      <c r="G81" s="31">
        <v>1780</v>
      </c>
      <c r="H81" s="31">
        <v>1788</v>
      </c>
      <c r="I81" s="25">
        <v>1698</v>
      </c>
      <c r="J81" s="25">
        <v>1711</v>
      </c>
      <c r="K81" s="25">
        <v>1723</v>
      </c>
      <c r="L81" s="25">
        <v>1745</v>
      </c>
      <c r="M81" s="25">
        <v>1786</v>
      </c>
      <c r="N81" s="25">
        <v>1953</v>
      </c>
    </row>
    <row r="82" spans="1:14" ht="12.75">
      <c r="A82" s="4">
        <v>493</v>
      </c>
      <c r="B82" s="5" t="s">
        <v>73</v>
      </c>
      <c r="C82" s="11">
        <v>1155</v>
      </c>
      <c r="D82" s="11">
        <v>1104</v>
      </c>
      <c r="E82" s="11">
        <v>1123</v>
      </c>
      <c r="F82" s="31">
        <v>1143</v>
      </c>
      <c r="G82" s="31">
        <v>1162</v>
      </c>
      <c r="H82" s="31">
        <v>1171</v>
      </c>
      <c r="I82" s="25">
        <v>1183</v>
      </c>
      <c r="J82" s="25">
        <v>1188</v>
      </c>
      <c r="K82" s="25">
        <v>1175</v>
      </c>
      <c r="L82" s="25">
        <v>1203</v>
      </c>
      <c r="M82" s="25">
        <v>1199</v>
      </c>
      <c r="N82" s="25">
        <v>1191</v>
      </c>
    </row>
    <row r="83" spans="1:14" ht="12.75">
      <c r="A83" s="4"/>
      <c r="B83" s="5"/>
      <c r="C83" s="11"/>
      <c r="D83" s="11"/>
      <c r="E83" s="11"/>
      <c r="F83" s="31"/>
      <c r="G83" s="31"/>
      <c r="H83" s="31"/>
      <c r="I83" s="25"/>
      <c r="J83" s="25"/>
      <c r="K83" s="25"/>
      <c r="L83" s="25"/>
      <c r="M83" s="25"/>
      <c r="N83" s="25"/>
    </row>
    <row r="84" spans="1:14" ht="12.75">
      <c r="A84" s="4" t="s">
        <v>74</v>
      </c>
      <c r="B84" s="5"/>
      <c r="C84" s="10">
        <v>11056</v>
      </c>
      <c r="D84" s="10">
        <v>11005</v>
      </c>
      <c r="E84" s="10">
        <v>11035</v>
      </c>
      <c r="F84" s="27">
        <v>11047</v>
      </c>
      <c r="G84" s="27">
        <v>10977</v>
      </c>
      <c r="H84" s="27">
        <v>10935</v>
      </c>
      <c r="I84" s="24">
        <f>SUM(I85:I91)</f>
        <v>10777</v>
      </c>
      <c r="J84" s="24">
        <f>SUM(J85:J91)</f>
        <v>10698</v>
      </c>
      <c r="K84" s="24">
        <f>SUM(K85:K91)</f>
        <v>10621</v>
      </c>
      <c r="L84" s="24">
        <v>10713</v>
      </c>
      <c r="M84" s="24">
        <v>10638</v>
      </c>
      <c r="N84" s="24">
        <v>10680</v>
      </c>
    </row>
    <row r="85" spans="1:14" ht="12.75">
      <c r="A85" s="4">
        <v>511</v>
      </c>
      <c r="B85" s="5" t="s">
        <v>75</v>
      </c>
      <c r="C85" s="11">
        <v>3263</v>
      </c>
      <c r="D85" s="11">
        <v>3259</v>
      </c>
      <c r="E85" s="11">
        <v>3244</v>
      </c>
      <c r="F85" s="31">
        <v>3233</v>
      </c>
      <c r="G85" s="31">
        <v>3269</v>
      </c>
      <c r="H85" s="31">
        <v>3286</v>
      </c>
      <c r="I85" s="25">
        <v>3289</v>
      </c>
      <c r="J85" s="25">
        <v>3301</v>
      </c>
      <c r="K85" s="25">
        <v>3318</v>
      </c>
      <c r="L85" s="25">
        <v>3373</v>
      </c>
      <c r="M85" s="25">
        <v>3346</v>
      </c>
      <c r="N85" s="25">
        <v>3367</v>
      </c>
    </row>
    <row r="86" spans="1:14" ht="12.75">
      <c r="A86" s="4">
        <v>512</v>
      </c>
      <c r="B86" s="5" t="s">
        <v>76</v>
      </c>
      <c r="C86" s="11">
        <v>601</v>
      </c>
      <c r="D86" s="11">
        <v>605</v>
      </c>
      <c r="E86" s="11">
        <v>584</v>
      </c>
      <c r="F86" s="31">
        <v>607</v>
      </c>
      <c r="G86" s="31">
        <v>593</v>
      </c>
      <c r="H86" s="31">
        <v>610</v>
      </c>
      <c r="I86" s="25">
        <v>648</v>
      </c>
      <c r="J86" s="25">
        <v>630</v>
      </c>
      <c r="K86" s="25">
        <v>566</v>
      </c>
      <c r="L86" s="25">
        <v>542</v>
      </c>
      <c r="M86" s="25">
        <v>558</v>
      </c>
      <c r="N86" s="25">
        <v>552</v>
      </c>
    </row>
    <row r="87" spans="1:14" ht="12.75">
      <c r="A87" s="4">
        <v>515</v>
      </c>
      <c r="B87" s="5" t="s">
        <v>77</v>
      </c>
      <c r="C87" s="11">
        <v>758</v>
      </c>
      <c r="D87" s="11">
        <v>729</v>
      </c>
      <c r="E87" s="11">
        <v>749</v>
      </c>
      <c r="F87" s="31">
        <v>753</v>
      </c>
      <c r="G87" s="31">
        <v>735</v>
      </c>
      <c r="H87" s="31">
        <v>751</v>
      </c>
      <c r="I87" s="25">
        <v>750</v>
      </c>
      <c r="J87" s="25">
        <v>746</v>
      </c>
      <c r="K87" s="25">
        <v>744</v>
      </c>
      <c r="L87" s="25">
        <v>746</v>
      </c>
      <c r="M87" s="25">
        <v>744</v>
      </c>
      <c r="N87" s="25">
        <v>743</v>
      </c>
    </row>
    <row r="88" spans="1:14" ht="12.75">
      <c r="A88" s="4">
        <v>516</v>
      </c>
      <c r="B88" s="5" t="s">
        <v>78</v>
      </c>
      <c r="C88" s="11">
        <v>20</v>
      </c>
      <c r="D88" s="11">
        <v>22</v>
      </c>
      <c r="E88" s="11">
        <v>23</v>
      </c>
      <c r="F88" s="31">
        <v>24</v>
      </c>
      <c r="G88" s="31">
        <v>26</v>
      </c>
      <c r="H88" s="31">
        <v>30</v>
      </c>
      <c r="I88" s="25">
        <v>33</v>
      </c>
      <c r="J88" s="25">
        <v>31</v>
      </c>
      <c r="K88" s="25">
        <v>28</v>
      </c>
      <c r="L88" s="25">
        <v>31</v>
      </c>
      <c r="M88" s="25">
        <v>33</v>
      </c>
      <c r="N88" s="25">
        <v>33</v>
      </c>
    </row>
    <row r="89" spans="1:14" ht="12.75">
      <c r="A89" s="4">
        <v>517</v>
      </c>
      <c r="B89" s="5" t="s">
        <v>79</v>
      </c>
      <c r="C89" s="11">
        <v>2691</v>
      </c>
      <c r="D89" s="11">
        <v>2657</v>
      </c>
      <c r="E89" s="11">
        <v>2727</v>
      </c>
      <c r="F89" s="31">
        <v>2736</v>
      </c>
      <c r="G89" s="31">
        <v>2716</v>
      </c>
      <c r="H89" s="31">
        <v>2699</v>
      </c>
      <c r="I89" s="25">
        <v>2691</v>
      </c>
      <c r="J89" s="25">
        <v>2680</v>
      </c>
      <c r="K89" s="25">
        <v>2651</v>
      </c>
      <c r="L89" s="25">
        <v>2714</v>
      </c>
      <c r="M89" s="25">
        <v>2653</v>
      </c>
      <c r="N89" s="25">
        <v>2674</v>
      </c>
    </row>
    <row r="90" spans="1:14" ht="12.75">
      <c r="A90" s="4">
        <v>518</v>
      </c>
      <c r="B90" s="5" t="s">
        <v>80</v>
      </c>
      <c r="C90" s="11">
        <v>3150</v>
      </c>
      <c r="D90" s="11">
        <v>3150</v>
      </c>
      <c r="E90" s="11">
        <v>3127</v>
      </c>
      <c r="F90" s="31">
        <v>3123</v>
      </c>
      <c r="G90" s="31">
        <v>3071</v>
      </c>
      <c r="H90" s="31">
        <v>3005</v>
      </c>
      <c r="I90" s="25">
        <v>2840</v>
      </c>
      <c r="J90" s="25">
        <v>2819</v>
      </c>
      <c r="K90" s="25">
        <v>2834</v>
      </c>
      <c r="L90" s="25">
        <v>2768</v>
      </c>
      <c r="M90" s="25">
        <v>2766</v>
      </c>
      <c r="N90" s="25">
        <v>2771</v>
      </c>
    </row>
    <row r="91" spans="1:14" ht="12.75">
      <c r="A91" s="4">
        <v>519</v>
      </c>
      <c r="B91" s="5" t="s">
        <v>81</v>
      </c>
      <c r="C91" s="11">
        <v>573</v>
      </c>
      <c r="D91" s="11">
        <v>583</v>
      </c>
      <c r="E91" s="11">
        <v>581</v>
      </c>
      <c r="F91" s="31">
        <v>571</v>
      </c>
      <c r="G91" s="31">
        <v>567</v>
      </c>
      <c r="H91" s="31">
        <v>554</v>
      </c>
      <c r="I91" s="25">
        <v>526</v>
      </c>
      <c r="J91" s="25">
        <v>491</v>
      </c>
      <c r="K91" s="25">
        <v>480</v>
      </c>
      <c r="L91" s="25">
        <v>539</v>
      </c>
      <c r="M91" s="25">
        <v>538</v>
      </c>
      <c r="N91" s="25">
        <v>540</v>
      </c>
    </row>
    <row r="92" spans="1:14" ht="12.75">
      <c r="A92" s="4"/>
      <c r="B92" s="5"/>
      <c r="C92" s="11"/>
      <c r="D92" s="11"/>
      <c r="E92" s="11"/>
      <c r="F92" s="31"/>
      <c r="G92" s="31"/>
      <c r="H92" s="31"/>
      <c r="I92" s="25"/>
      <c r="J92" s="25"/>
      <c r="K92" s="25"/>
      <c r="L92" s="25"/>
      <c r="M92" s="25"/>
      <c r="N92" s="25"/>
    </row>
    <row r="93" spans="1:14" ht="12.75">
      <c r="A93" s="4" t="s">
        <v>82</v>
      </c>
      <c r="B93" s="5"/>
      <c r="C93" s="10">
        <v>25547</v>
      </c>
      <c r="D93" s="10">
        <v>25834</v>
      </c>
      <c r="E93" s="10">
        <v>25755</v>
      </c>
      <c r="F93" s="27">
        <v>25679</v>
      </c>
      <c r="G93" s="27">
        <v>25805</v>
      </c>
      <c r="H93" s="27">
        <v>25677</v>
      </c>
      <c r="I93" s="24">
        <f>SUM(I95:I98)</f>
        <v>25498</v>
      </c>
      <c r="J93" s="24">
        <f>SUM(J95:J98)</f>
        <v>25426</v>
      </c>
      <c r="K93" s="24">
        <f>SUM(K95:K98)</f>
        <v>25335</v>
      </c>
      <c r="L93" s="24">
        <v>25636</v>
      </c>
      <c r="M93" s="24">
        <v>25653</v>
      </c>
      <c r="N93" s="24">
        <v>25647</v>
      </c>
    </row>
    <row r="94" spans="1:14" ht="12.75">
      <c r="A94" s="4">
        <v>521</v>
      </c>
      <c r="B94" s="5" t="s">
        <v>83</v>
      </c>
      <c r="C94" s="11">
        <v>0</v>
      </c>
      <c r="D94" s="11">
        <v>0</v>
      </c>
      <c r="E94" s="11">
        <v>0</v>
      </c>
      <c r="F94" s="31">
        <v>0</v>
      </c>
      <c r="G94" s="31">
        <v>0</v>
      </c>
      <c r="H94" s="31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</row>
    <row r="95" spans="1:14" ht="12.75">
      <c r="A95" s="4">
        <v>522</v>
      </c>
      <c r="B95" s="5" t="s">
        <v>84</v>
      </c>
      <c r="C95" s="11">
        <v>12605</v>
      </c>
      <c r="D95" s="11">
        <v>12699</v>
      </c>
      <c r="E95" s="11">
        <v>12635</v>
      </c>
      <c r="F95" s="31">
        <v>12834</v>
      </c>
      <c r="G95" s="31">
        <v>12946</v>
      </c>
      <c r="H95" s="31">
        <v>12822</v>
      </c>
      <c r="I95" s="25">
        <v>12806</v>
      </c>
      <c r="J95" s="25">
        <v>12702</v>
      </c>
      <c r="K95" s="25">
        <v>12704</v>
      </c>
      <c r="L95" s="25">
        <v>12785</v>
      </c>
      <c r="M95" s="25">
        <v>12837</v>
      </c>
      <c r="N95" s="25">
        <v>12821</v>
      </c>
    </row>
    <row r="96" spans="1:14" ht="12.75">
      <c r="A96" s="4">
        <v>523</v>
      </c>
      <c r="B96" s="5" t="s">
        <v>85</v>
      </c>
      <c r="C96" s="11">
        <v>3695</v>
      </c>
      <c r="D96" s="11">
        <v>3744</v>
      </c>
      <c r="E96" s="11">
        <v>3737</v>
      </c>
      <c r="F96" s="31">
        <v>3736</v>
      </c>
      <c r="G96" s="31">
        <v>3735</v>
      </c>
      <c r="H96" s="31">
        <v>3703</v>
      </c>
      <c r="I96" s="25">
        <v>3712</v>
      </c>
      <c r="J96" s="25">
        <v>3784</v>
      </c>
      <c r="K96" s="25">
        <v>3688</v>
      </c>
      <c r="L96" s="25">
        <v>3614</v>
      </c>
      <c r="M96" s="25">
        <v>3557</v>
      </c>
      <c r="N96" s="25">
        <v>3533</v>
      </c>
    </row>
    <row r="97" spans="1:14" ht="12.75">
      <c r="A97" s="4">
        <v>524</v>
      </c>
      <c r="B97" s="5" t="s">
        <v>86</v>
      </c>
      <c r="C97" s="11">
        <v>9157</v>
      </c>
      <c r="D97" s="11">
        <v>9304</v>
      </c>
      <c r="E97" s="11">
        <v>9257</v>
      </c>
      <c r="F97" s="31">
        <v>9029</v>
      </c>
      <c r="G97" s="31">
        <v>9046</v>
      </c>
      <c r="H97" s="31">
        <v>9075</v>
      </c>
      <c r="I97" s="25">
        <v>8909</v>
      </c>
      <c r="J97" s="25">
        <v>8869</v>
      </c>
      <c r="K97" s="25">
        <v>8879</v>
      </c>
      <c r="L97" s="25">
        <v>9172</v>
      </c>
      <c r="M97" s="25">
        <v>9155</v>
      </c>
      <c r="N97" s="25">
        <v>9201</v>
      </c>
    </row>
    <row r="98" spans="1:14" ht="12.75">
      <c r="A98" s="4">
        <v>525</v>
      </c>
      <c r="B98" s="5" t="s">
        <v>87</v>
      </c>
      <c r="C98" s="11">
        <v>90</v>
      </c>
      <c r="D98" s="11">
        <v>87</v>
      </c>
      <c r="E98" s="11">
        <v>126</v>
      </c>
      <c r="F98" s="31">
        <v>80</v>
      </c>
      <c r="G98" s="31">
        <v>78</v>
      </c>
      <c r="H98" s="31">
        <v>77</v>
      </c>
      <c r="I98" s="25">
        <v>71</v>
      </c>
      <c r="J98" s="25">
        <v>71</v>
      </c>
      <c r="K98" s="25">
        <v>64</v>
      </c>
      <c r="L98" s="25">
        <v>65</v>
      </c>
      <c r="M98" s="25">
        <v>104</v>
      </c>
      <c r="N98" s="25">
        <v>92</v>
      </c>
    </row>
    <row r="99" spans="1:14" ht="12.75">
      <c r="A99" s="4"/>
      <c r="B99" s="5"/>
      <c r="C99" s="11"/>
      <c r="D99" s="11"/>
      <c r="E99" s="11"/>
      <c r="F99" s="31"/>
      <c r="G99" s="31"/>
      <c r="H99" s="31"/>
      <c r="I99" s="25"/>
      <c r="J99" s="25"/>
      <c r="K99" s="25"/>
      <c r="L99" s="25"/>
      <c r="M99" s="25"/>
      <c r="N99" s="25"/>
    </row>
    <row r="100" spans="1:14" ht="12.75">
      <c r="A100" s="4" t="s">
        <v>88</v>
      </c>
      <c r="B100" s="5"/>
      <c r="C100" s="10">
        <v>6250</v>
      </c>
      <c r="D100" s="10">
        <v>6199</v>
      </c>
      <c r="E100" s="10">
        <v>6220</v>
      </c>
      <c r="F100" s="27">
        <v>6443</v>
      </c>
      <c r="G100" s="27">
        <v>6634</v>
      </c>
      <c r="H100" s="27">
        <v>6872</v>
      </c>
      <c r="I100" s="24">
        <f>SUM(I101:I103)</f>
        <v>6939</v>
      </c>
      <c r="J100" s="24">
        <f>SUM(J101:J103)</f>
        <v>6931</v>
      </c>
      <c r="K100" s="24">
        <f>SUM(K101:K103)</f>
        <v>6821</v>
      </c>
      <c r="L100" s="24">
        <v>6675</v>
      </c>
      <c r="M100" s="24">
        <v>6654</v>
      </c>
      <c r="N100" s="24">
        <v>6669</v>
      </c>
    </row>
    <row r="101" spans="1:14" ht="12.75">
      <c r="A101" s="4">
        <v>531</v>
      </c>
      <c r="B101" s="5" t="s">
        <v>89</v>
      </c>
      <c r="C101" s="11">
        <v>4203</v>
      </c>
      <c r="D101" s="11">
        <v>4178</v>
      </c>
      <c r="E101" s="11">
        <v>4208</v>
      </c>
      <c r="F101" s="31">
        <v>4342</v>
      </c>
      <c r="G101" s="31">
        <v>4466</v>
      </c>
      <c r="H101" s="31">
        <v>4581</v>
      </c>
      <c r="I101" s="25">
        <v>4663</v>
      </c>
      <c r="J101" s="25">
        <v>4659</v>
      </c>
      <c r="K101" s="25">
        <v>4575</v>
      </c>
      <c r="L101" s="25">
        <v>4478</v>
      </c>
      <c r="M101" s="25">
        <v>4501</v>
      </c>
      <c r="N101" s="25">
        <v>4553</v>
      </c>
    </row>
    <row r="102" spans="1:14" ht="12.75">
      <c r="A102" s="4">
        <v>532</v>
      </c>
      <c r="B102" s="5" t="s">
        <v>90</v>
      </c>
      <c r="C102" s="11">
        <v>2003</v>
      </c>
      <c r="D102" s="11">
        <v>1977</v>
      </c>
      <c r="E102" s="11">
        <v>1968</v>
      </c>
      <c r="F102" s="31">
        <v>2053</v>
      </c>
      <c r="G102" s="31">
        <v>2121</v>
      </c>
      <c r="H102" s="31">
        <v>2242</v>
      </c>
      <c r="I102" s="25">
        <v>2227</v>
      </c>
      <c r="J102" s="25">
        <v>2223</v>
      </c>
      <c r="K102" s="25">
        <v>2197</v>
      </c>
      <c r="L102" s="25">
        <v>2145</v>
      </c>
      <c r="M102" s="25">
        <v>2101</v>
      </c>
      <c r="N102" s="25">
        <v>2063</v>
      </c>
    </row>
    <row r="103" spans="1:14" ht="12.75">
      <c r="A103" s="4">
        <v>533</v>
      </c>
      <c r="B103" s="5" t="s">
        <v>91</v>
      </c>
      <c r="C103" s="11">
        <v>44</v>
      </c>
      <c r="D103" s="11">
        <v>44</v>
      </c>
      <c r="E103" s="11">
        <v>44</v>
      </c>
      <c r="F103" s="31">
        <v>48</v>
      </c>
      <c r="G103" s="31">
        <v>47</v>
      </c>
      <c r="H103" s="31">
        <v>49</v>
      </c>
      <c r="I103" s="25">
        <v>49</v>
      </c>
      <c r="J103" s="25">
        <v>49</v>
      </c>
      <c r="K103" s="25">
        <v>49</v>
      </c>
      <c r="L103" s="25">
        <v>52</v>
      </c>
      <c r="M103" s="25">
        <v>52</v>
      </c>
      <c r="N103" s="25">
        <v>53</v>
      </c>
    </row>
    <row r="104" spans="1:14" ht="12.75">
      <c r="A104" s="4"/>
      <c r="B104" s="5"/>
      <c r="C104" s="11"/>
      <c r="D104" s="11"/>
      <c r="E104" s="11"/>
      <c r="F104" s="31"/>
      <c r="G104" s="31"/>
      <c r="H104" s="31"/>
      <c r="I104" s="25"/>
      <c r="J104" s="25"/>
      <c r="K104" s="25"/>
      <c r="L104" s="25"/>
      <c r="M104" s="25"/>
      <c r="N104" s="25"/>
    </row>
    <row r="105" spans="1:14" ht="12.75">
      <c r="A105" s="4" t="s">
        <v>92</v>
      </c>
      <c r="B105" s="5"/>
      <c r="C105" s="10">
        <v>19539</v>
      </c>
      <c r="D105" s="10">
        <v>19590</v>
      </c>
      <c r="E105" s="10">
        <v>19669</v>
      </c>
      <c r="F105" s="27">
        <v>19993</v>
      </c>
      <c r="G105" s="27">
        <v>19611</v>
      </c>
      <c r="H105" s="27">
        <v>19735</v>
      </c>
      <c r="I105" s="24">
        <v>20070</v>
      </c>
      <c r="J105" s="24">
        <v>20139</v>
      </c>
      <c r="K105" s="24">
        <v>20000</v>
      </c>
      <c r="L105" s="24">
        <v>20193</v>
      </c>
      <c r="M105" s="24">
        <v>20325</v>
      </c>
      <c r="N105" s="24">
        <v>20623</v>
      </c>
    </row>
    <row r="106" spans="1:14" ht="12.75">
      <c r="A106" s="4">
        <v>541</v>
      </c>
      <c r="B106" s="5" t="s">
        <v>93</v>
      </c>
      <c r="C106" s="11">
        <v>19539</v>
      </c>
      <c r="D106" s="11">
        <v>19590</v>
      </c>
      <c r="E106" s="11">
        <v>19669</v>
      </c>
      <c r="F106" s="31">
        <v>19993</v>
      </c>
      <c r="G106" s="31">
        <v>19611</v>
      </c>
      <c r="H106" s="31">
        <v>19735</v>
      </c>
      <c r="I106" s="25">
        <v>20070</v>
      </c>
      <c r="J106" s="25">
        <v>20139</v>
      </c>
      <c r="K106" s="25">
        <v>20000</v>
      </c>
      <c r="L106" s="25">
        <v>20193</v>
      </c>
      <c r="M106" s="25">
        <v>20325</v>
      </c>
      <c r="N106" s="25">
        <v>20623</v>
      </c>
    </row>
    <row r="107" spans="1:14" ht="12.75">
      <c r="A107" s="4"/>
      <c r="B107" s="5"/>
      <c r="C107" s="11"/>
      <c r="D107" s="11"/>
      <c r="E107" s="11"/>
      <c r="F107" s="31"/>
      <c r="G107" s="31"/>
      <c r="H107" s="31"/>
      <c r="I107" s="25"/>
      <c r="J107" s="25"/>
      <c r="K107" s="25"/>
      <c r="L107" s="25"/>
      <c r="M107" s="25"/>
      <c r="N107" s="25"/>
    </row>
    <row r="108" spans="1:14" ht="12.75">
      <c r="A108" s="4" t="s">
        <v>94</v>
      </c>
      <c r="B108" s="5"/>
      <c r="C108" s="10">
        <v>8288</v>
      </c>
      <c r="D108" s="10">
        <v>8312</v>
      </c>
      <c r="E108" s="10">
        <v>8307</v>
      </c>
      <c r="F108" s="27">
        <v>8327</v>
      </c>
      <c r="G108" s="27">
        <v>8353</v>
      </c>
      <c r="H108" s="27">
        <v>8417</v>
      </c>
      <c r="I108" s="24">
        <v>8443</v>
      </c>
      <c r="J108" s="24">
        <v>8476</v>
      </c>
      <c r="K108" s="24">
        <v>8360</v>
      </c>
      <c r="L108" s="24">
        <v>8398</v>
      </c>
      <c r="M108" s="24">
        <v>8383</v>
      </c>
      <c r="N108" s="24">
        <v>8450</v>
      </c>
    </row>
    <row r="109" spans="1:14" ht="12.75">
      <c r="A109" s="4">
        <v>551</v>
      </c>
      <c r="B109" s="5" t="s">
        <v>95</v>
      </c>
      <c r="C109" s="11">
        <v>8288</v>
      </c>
      <c r="D109" s="11">
        <v>8312</v>
      </c>
      <c r="E109" s="11">
        <v>8307</v>
      </c>
      <c r="F109" s="31">
        <v>8327</v>
      </c>
      <c r="G109" s="31">
        <v>8353</v>
      </c>
      <c r="H109" s="31">
        <v>8417</v>
      </c>
      <c r="I109" s="25">
        <v>8443</v>
      </c>
      <c r="J109" s="25">
        <v>8476</v>
      </c>
      <c r="K109" s="25">
        <v>8360</v>
      </c>
      <c r="L109" s="25">
        <v>8398</v>
      </c>
      <c r="M109" s="25">
        <v>8383</v>
      </c>
      <c r="N109" s="25">
        <v>8450</v>
      </c>
    </row>
    <row r="110" spans="1:14" ht="12.75">
      <c r="A110" s="4"/>
      <c r="B110" s="5"/>
      <c r="C110" s="11"/>
      <c r="D110" s="11"/>
      <c r="E110" s="11"/>
      <c r="F110" s="31"/>
      <c r="G110" s="31"/>
      <c r="H110" s="31"/>
      <c r="I110" s="25"/>
      <c r="J110" s="25"/>
      <c r="K110" s="25"/>
      <c r="L110" s="25"/>
      <c r="M110" s="25"/>
      <c r="N110" s="25"/>
    </row>
    <row r="111" spans="1:14" ht="12.75">
      <c r="A111" s="4" t="s">
        <v>96</v>
      </c>
      <c r="B111" s="5"/>
      <c r="C111" s="10">
        <v>21878</v>
      </c>
      <c r="D111" s="10">
        <v>22130</v>
      </c>
      <c r="E111" s="10">
        <v>22467</v>
      </c>
      <c r="F111" s="27">
        <v>25063</v>
      </c>
      <c r="G111" s="27">
        <v>26078</v>
      </c>
      <c r="H111" s="27">
        <v>26501</v>
      </c>
      <c r="I111" s="24">
        <f>SUM(I112:I113)</f>
        <v>25597</v>
      </c>
      <c r="J111" s="24">
        <f>SUM(J112:J113)</f>
        <v>26057</v>
      </c>
      <c r="K111" s="24">
        <f>SUM(K112:K113)</f>
        <v>26678</v>
      </c>
      <c r="L111" s="24">
        <v>26917</v>
      </c>
      <c r="M111" s="24">
        <v>26352</v>
      </c>
      <c r="N111" s="24">
        <v>25518</v>
      </c>
    </row>
    <row r="112" spans="1:14" ht="12.75">
      <c r="A112" s="4">
        <v>561</v>
      </c>
      <c r="B112" s="5" t="s">
        <v>97</v>
      </c>
      <c r="C112" s="11">
        <v>20615</v>
      </c>
      <c r="D112" s="11">
        <v>20871</v>
      </c>
      <c r="E112" s="11">
        <v>21202</v>
      </c>
      <c r="F112" s="31">
        <v>23622</v>
      </c>
      <c r="G112" s="31">
        <v>24592</v>
      </c>
      <c r="H112" s="31">
        <v>25011</v>
      </c>
      <c r="I112" s="25">
        <v>24148</v>
      </c>
      <c r="J112" s="25">
        <v>24600</v>
      </c>
      <c r="K112" s="25">
        <v>25243</v>
      </c>
      <c r="L112" s="25">
        <v>25485</v>
      </c>
      <c r="M112" s="25">
        <v>24933</v>
      </c>
      <c r="N112" s="25">
        <v>24116</v>
      </c>
    </row>
    <row r="113" spans="1:14" ht="12.75">
      <c r="A113" s="4">
        <v>562</v>
      </c>
      <c r="B113" s="5" t="s">
        <v>98</v>
      </c>
      <c r="C113" s="11">
        <v>1263</v>
      </c>
      <c r="D113" s="11">
        <v>1259</v>
      </c>
      <c r="E113" s="11">
        <v>1265</v>
      </c>
      <c r="F113" s="31">
        <v>1441</v>
      </c>
      <c r="G113" s="31">
        <v>1486</v>
      </c>
      <c r="H113" s="31">
        <v>1490</v>
      </c>
      <c r="I113" s="25">
        <v>1449</v>
      </c>
      <c r="J113" s="25">
        <v>1457</v>
      </c>
      <c r="K113" s="25">
        <v>1435</v>
      </c>
      <c r="L113" s="25">
        <v>1432</v>
      </c>
      <c r="M113" s="25">
        <v>1419</v>
      </c>
      <c r="N113" s="25">
        <v>1402</v>
      </c>
    </row>
    <row r="114" spans="1:14" ht="12.75">
      <c r="A114" s="4"/>
      <c r="B114" s="5"/>
      <c r="C114" s="11"/>
      <c r="D114" s="11"/>
      <c r="E114" s="11"/>
      <c r="F114" s="31"/>
      <c r="G114" s="31"/>
      <c r="H114" s="31"/>
      <c r="I114" s="25"/>
      <c r="J114" s="25"/>
      <c r="K114" s="25"/>
      <c r="L114" s="25"/>
      <c r="M114" s="25"/>
      <c r="N114" s="25"/>
    </row>
    <row r="115" spans="1:14" ht="12.75">
      <c r="A115" s="4" t="s">
        <v>99</v>
      </c>
      <c r="B115" s="5"/>
      <c r="C115" s="10">
        <v>16737</v>
      </c>
      <c r="D115" s="10">
        <v>16990</v>
      </c>
      <c r="E115" s="10">
        <v>17038</v>
      </c>
      <c r="F115" s="27">
        <v>17104</v>
      </c>
      <c r="G115" s="27">
        <v>17074</v>
      </c>
      <c r="H115" s="27">
        <v>16507</v>
      </c>
      <c r="I115" s="24">
        <v>15994</v>
      </c>
      <c r="J115" s="24">
        <v>15521</v>
      </c>
      <c r="K115" s="24">
        <v>16896</v>
      </c>
      <c r="L115" s="24">
        <v>17544</v>
      </c>
      <c r="M115" s="24">
        <v>17679</v>
      </c>
      <c r="N115" s="24">
        <v>17570</v>
      </c>
    </row>
    <row r="116" spans="1:14" ht="12.75">
      <c r="A116" s="4">
        <v>611</v>
      </c>
      <c r="B116" s="5" t="s">
        <v>100</v>
      </c>
      <c r="C116" s="11">
        <v>16737</v>
      </c>
      <c r="D116" s="11">
        <v>16990</v>
      </c>
      <c r="E116" s="11">
        <v>17038</v>
      </c>
      <c r="F116" s="31">
        <v>17104</v>
      </c>
      <c r="G116" s="31">
        <v>17074</v>
      </c>
      <c r="H116" s="31">
        <v>16507</v>
      </c>
      <c r="I116" s="25">
        <v>15994</v>
      </c>
      <c r="J116" s="25">
        <v>15521</v>
      </c>
      <c r="K116" s="25">
        <v>16896</v>
      </c>
      <c r="L116" s="25">
        <v>17544</v>
      </c>
      <c r="M116" s="25">
        <v>17679</v>
      </c>
      <c r="N116" s="25">
        <v>17570</v>
      </c>
    </row>
    <row r="117" spans="1:14" ht="12.75">
      <c r="A117" s="4"/>
      <c r="B117" s="5"/>
      <c r="C117" s="11"/>
      <c r="D117" s="11"/>
      <c r="E117" s="11"/>
      <c r="F117" s="31"/>
      <c r="G117" s="31"/>
      <c r="H117" s="31"/>
      <c r="I117" s="25"/>
      <c r="J117" s="25"/>
      <c r="K117" s="25"/>
      <c r="L117" s="25"/>
      <c r="M117" s="25"/>
      <c r="N117" s="25"/>
    </row>
    <row r="118" spans="1:14" ht="12.75">
      <c r="A118" s="4" t="s">
        <v>101</v>
      </c>
      <c r="B118" s="5"/>
      <c r="C118" s="10">
        <v>70455</v>
      </c>
      <c r="D118" s="10">
        <v>70469</v>
      </c>
      <c r="E118" s="10">
        <v>70712</v>
      </c>
      <c r="F118" s="27">
        <v>71349</v>
      </c>
      <c r="G118" s="27">
        <v>71389</v>
      </c>
      <c r="H118" s="27">
        <v>71544</v>
      </c>
      <c r="I118" s="24">
        <f>SUM(I119:I122)</f>
        <v>71393</v>
      </c>
      <c r="J118" s="24">
        <f>SUM(J119:J122)</f>
        <v>71384</v>
      </c>
      <c r="K118" s="24">
        <f>SUM(K119:K122)</f>
        <v>71785</v>
      </c>
      <c r="L118" s="24">
        <v>72082</v>
      </c>
      <c r="M118" s="24">
        <v>72175</v>
      </c>
      <c r="N118" s="24">
        <v>72589</v>
      </c>
    </row>
    <row r="119" spans="1:14" ht="12.75">
      <c r="A119" s="4">
        <v>621</v>
      </c>
      <c r="B119" s="5" t="s">
        <v>102</v>
      </c>
      <c r="C119" s="11">
        <v>20219</v>
      </c>
      <c r="D119" s="11">
        <v>20214</v>
      </c>
      <c r="E119" s="11">
        <v>20296</v>
      </c>
      <c r="F119" s="31">
        <v>20459</v>
      </c>
      <c r="G119" s="31">
        <v>20602</v>
      </c>
      <c r="H119" s="31">
        <v>20647</v>
      </c>
      <c r="I119" s="25">
        <f>16698+3905</f>
        <v>20603</v>
      </c>
      <c r="J119" s="25">
        <f>16894+3853</f>
        <v>20747</v>
      </c>
      <c r="K119" s="25">
        <f>16900+3920</f>
        <v>20820</v>
      </c>
      <c r="L119" s="25">
        <v>20998</v>
      </c>
      <c r="M119" s="25">
        <v>20991</v>
      </c>
      <c r="N119" s="25">
        <v>21224</v>
      </c>
    </row>
    <row r="120" spans="1:14" ht="12.75">
      <c r="A120" s="4">
        <v>622</v>
      </c>
      <c r="B120" s="5" t="s">
        <v>103</v>
      </c>
      <c r="C120" s="11">
        <v>22440</v>
      </c>
      <c r="D120" s="11">
        <v>22455</v>
      </c>
      <c r="E120" s="11">
        <v>22533</v>
      </c>
      <c r="F120" s="31">
        <v>22583</v>
      </c>
      <c r="G120" s="31">
        <v>22557</v>
      </c>
      <c r="H120" s="31">
        <v>22736</v>
      </c>
      <c r="I120" s="25">
        <f>22680+189</f>
        <v>22869</v>
      </c>
      <c r="J120" s="25">
        <f>194+22678</f>
        <v>22872</v>
      </c>
      <c r="K120" s="25">
        <f>193+22600</f>
        <v>22793</v>
      </c>
      <c r="L120" s="25">
        <v>22891</v>
      </c>
      <c r="M120" s="25">
        <v>22925</v>
      </c>
      <c r="N120" s="25">
        <v>22892</v>
      </c>
    </row>
    <row r="121" spans="1:14" ht="12.75">
      <c r="A121" s="4">
        <v>623</v>
      </c>
      <c r="B121" s="5" t="s">
        <v>104</v>
      </c>
      <c r="C121" s="11">
        <v>17644</v>
      </c>
      <c r="D121" s="11">
        <v>17596</v>
      </c>
      <c r="E121" s="11">
        <v>17648</v>
      </c>
      <c r="F121" s="31">
        <v>17990</v>
      </c>
      <c r="G121" s="31">
        <v>17930</v>
      </c>
      <c r="H121" s="31">
        <v>17961</v>
      </c>
      <c r="I121" s="25">
        <f>14564+3323</f>
        <v>17887</v>
      </c>
      <c r="J121" s="25">
        <f>14477+3341</f>
        <v>17818</v>
      </c>
      <c r="K121" s="25">
        <f>14474+3296</f>
        <v>17770</v>
      </c>
      <c r="L121" s="25">
        <v>17674</v>
      </c>
      <c r="M121" s="25">
        <v>17743</v>
      </c>
      <c r="N121" s="25">
        <v>17809</v>
      </c>
    </row>
    <row r="122" spans="1:14" ht="12.75">
      <c r="A122" s="4">
        <v>624</v>
      </c>
      <c r="B122" s="5" t="s">
        <v>105</v>
      </c>
      <c r="C122" s="11">
        <v>10152</v>
      </c>
      <c r="D122" s="11">
        <v>10204</v>
      </c>
      <c r="E122" s="11">
        <v>10235</v>
      </c>
      <c r="F122" s="31">
        <v>10317</v>
      </c>
      <c r="G122" s="31">
        <v>10300</v>
      </c>
      <c r="H122" s="31">
        <v>10200</v>
      </c>
      <c r="I122" s="25">
        <f>6954+3080</f>
        <v>10034</v>
      </c>
      <c r="J122" s="25">
        <f>6904+3043</f>
        <v>9947</v>
      </c>
      <c r="K122" s="25">
        <f>7304+3098</f>
        <v>10402</v>
      </c>
      <c r="L122" s="25">
        <v>10519</v>
      </c>
      <c r="M122" s="25">
        <v>10516</v>
      </c>
      <c r="N122" s="25">
        <v>10664</v>
      </c>
    </row>
    <row r="123" spans="1:14" ht="12.75">
      <c r="A123" s="4"/>
      <c r="B123" s="5"/>
      <c r="C123" s="11"/>
      <c r="D123" s="11"/>
      <c r="E123" s="11"/>
      <c r="F123" s="31"/>
      <c r="G123" s="31"/>
      <c r="H123" s="31"/>
      <c r="I123" s="25"/>
      <c r="J123" s="25"/>
      <c r="K123" s="25"/>
      <c r="L123" s="25"/>
      <c r="M123" s="25"/>
      <c r="N123" s="25"/>
    </row>
    <row r="124" spans="1:14" ht="12.75">
      <c r="A124" s="4" t="s">
        <v>106</v>
      </c>
      <c r="B124" s="5"/>
      <c r="C124" s="10">
        <v>5512</v>
      </c>
      <c r="D124" s="10">
        <v>5678</v>
      </c>
      <c r="E124" s="10">
        <v>5839</v>
      </c>
      <c r="F124" s="27">
        <v>6872</v>
      </c>
      <c r="G124" s="27">
        <v>7761</v>
      </c>
      <c r="H124" s="27">
        <v>8590</v>
      </c>
      <c r="I124" s="24">
        <f>SUM(I125:I127)</f>
        <v>9435</v>
      </c>
      <c r="J124" s="24">
        <f>SUM(J125:J127)</f>
        <v>9201</v>
      </c>
      <c r="K124" s="24">
        <f>SUM(K125:K127)</f>
        <v>8372</v>
      </c>
      <c r="L124" s="24">
        <v>7557</v>
      </c>
      <c r="M124" s="24">
        <v>6876</v>
      </c>
      <c r="N124" s="24">
        <v>6695</v>
      </c>
    </row>
    <row r="125" spans="1:14" ht="12.75">
      <c r="A125" s="4">
        <v>711</v>
      </c>
      <c r="B125" s="5" t="s">
        <v>107</v>
      </c>
      <c r="C125" s="11">
        <v>1000</v>
      </c>
      <c r="D125" s="11">
        <v>1009</v>
      </c>
      <c r="E125" s="11">
        <v>994</v>
      </c>
      <c r="F125" s="31">
        <v>1261</v>
      </c>
      <c r="G125" s="31">
        <v>1394</v>
      </c>
      <c r="H125" s="31">
        <v>1310</v>
      </c>
      <c r="I125" s="25">
        <f>1225+243</f>
        <v>1468</v>
      </c>
      <c r="J125" s="25">
        <f>1140+199</f>
        <v>1339</v>
      </c>
      <c r="K125" s="25">
        <f>1151+240</f>
        <v>1391</v>
      </c>
      <c r="L125" s="25">
        <v>1217</v>
      </c>
      <c r="M125" s="25">
        <v>1236</v>
      </c>
      <c r="N125" s="25">
        <v>1277</v>
      </c>
    </row>
    <row r="126" spans="1:14" ht="12.75">
      <c r="A126" s="4">
        <v>712</v>
      </c>
      <c r="B126" s="5" t="s">
        <v>108</v>
      </c>
      <c r="C126" s="11">
        <v>570</v>
      </c>
      <c r="D126" s="11">
        <v>586</v>
      </c>
      <c r="E126" s="11">
        <v>592</v>
      </c>
      <c r="F126" s="31">
        <v>689</v>
      </c>
      <c r="G126" s="31">
        <v>783</v>
      </c>
      <c r="H126" s="31">
        <v>854</v>
      </c>
      <c r="I126" s="25">
        <f>456+457</f>
        <v>913</v>
      </c>
      <c r="J126" s="25">
        <f>452+449</f>
        <v>901</v>
      </c>
      <c r="K126" s="25">
        <f>413+392</f>
        <v>805</v>
      </c>
      <c r="L126" s="25">
        <v>781</v>
      </c>
      <c r="M126" s="25">
        <v>691</v>
      </c>
      <c r="N126" s="25">
        <v>685</v>
      </c>
    </row>
    <row r="127" spans="1:14" ht="12.75">
      <c r="A127" s="4">
        <v>713</v>
      </c>
      <c r="B127" s="5" t="s">
        <v>109</v>
      </c>
      <c r="C127" s="11">
        <v>3942</v>
      </c>
      <c r="D127" s="11">
        <v>4083</v>
      </c>
      <c r="E127" s="11">
        <v>4253</v>
      </c>
      <c r="F127" s="31">
        <v>4922</v>
      </c>
      <c r="G127" s="31">
        <v>5584</v>
      </c>
      <c r="H127" s="31">
        <v>6426</v>
      </c>
      <c r="I127" s="25">
        <f>6940+114</f>
        <v>7054</v>
      </c>
      <c r="J127" s="25">
        <f>6856+105</f>
        <v>6961</v>
      </c>
      <c r="K127" s="25">
        <f>6102+74</f>
        <v>6176</v>
      </c>
      <c r="L127" s="25">
        <v>5559</v>
      </c>
      <c r="M127" s="25">
        <v>4949</v>
      </c>
      <c r="N127" s="25">
        <v>4733</v>
      </c>
    </row>
    <row r="128" spans="1:14" ht="12.75">
      <c r="A128" s="4"/>
      <c r="B128" s="5"/>
      <c r="C128" s="11"/>
      <c r="D128" s="11"/>
      <c r="E128" s="11"/>
      <c r="F128" s="31"/>
      <c r="G128" s="31"/>
      <c r="H128" s="31"/>
      <c r="I128" s="25"/>
      <c r="J128" s="25"/>
      <c r="K128" s="25"/>
      <c r="L128" s="25"/>
      <c r="M128" s="25"/>
      <c r="N128" s="25"/>
    </row>
    <row r="129" spans="1:14" ht="12.75">
      <c r="A129" s="4" t="s">
        <v>110</v>
      </c>
      <c r="B129" s="5"/>
      <c r="C129" s="10">
        <v>37650</v>
      </c>
      <c r="D129" s="10">
        <v>37962</v>
      </c>
      <c r="E129" s="10">
        <v>38075</v>
      </c>
      <c r="F129" s="27">
        <v>40815</v>
      </c>
      <c r="G129" s="27">
        <v>43311</v>
      </c>
      <c r="H129" s="27">
        <v>45667</v>
      </c>
      <c r="I129" s="24">
        <f>SUM(I130:I131)</f>
        <v>46466</v>
      </c>
      <c r="J129" s="24">
        <f>SUM(J130:J131)</f>
        <v>46440</v>
      </c>
      <c r="K129" s="24">
        <f>SUM(K130:K131)</f>
        <v>44754</v>
      </c>
      <c r="L129" s="24">
        <v>43049</v>
      </c>
      <c r="M129" s="24">
        <v>42039</v>
      </c>
      <c r="N129" s="24">
        <v>41753</v>
      </c>
    </row>
    <row r="130" spans="1:14" ht="12.75">
      <c r="A130" s="4">
        <v>721</v>
      </c>
      <c r="B130" s="5" t="s">
        <v>111</v>
      </c>
      <c r="C130" s="11">
        <v>3062</v>
      </c>
      <c r="D130" s="11">
        <v>3062</v>
      </c>
      <c r="E130" s="11">
        <v>3063</v>
      </c>
      <c r="F130" s="31">
        <v>3284</v>
      </c>
      <c r="G130" s="31">
        <v>3679</v>
      </c>
      <c r="H130" s="31">
        <v>4131</v>
      </c>
      <c r="I130" s="25">
        <f>4468+119</f>
        <v>4587</v>
      </c>
      <c r="J130" s="25">
        <f>4473+81</f>
        <v>4554</v>
      </c>
      <c r="K130" s="25">
        <f>4110+15</f>
        <v>4125</v>
      </c>
      <c r="L130" s="25">
        <v>3905</v>
      </c>
      <c r="M130" s="25">
        <v>3485</v>
      </c>
      <c r="N130" s="25">
        <v>3216</v>
      </c>
    </row>
    <row r="131" spans="1:14" ht="12.75">
      <c r="A131" s="4">
        <v>722</v>
      </c>
      <c r="B131" s="5" t="s">
        <v>112</v>
      </c>
      <c r="C131" s="11">
        <v>34588</v>
      </c>
      <c r="D131" s="11">
        <v>34900</v>
      </c>
      <c r="E131" s="11">
        <v>35012</v>
      </c>
      <c r="F131" s="31">
        <v>37531</v>
      </c>
      <c r="G131" s="31">
        <v>39632</v>
      </c>
      <c r="H131" s="31">
        <v>41536</v>
      </c>
      <c r="I131" s="25">
        <v>41879</v>
      </c>
      <c r="J131" s="25">
        <v>41886</v>
      </c>
      <c r="K131" s="25">
        <v>40629</v>
      </c>
      <c r="L131" s="25">
        <v>39144</v>
      </c>
      <c r="M131" s="25">
        <v>38554</v>
      </c>
      <c r="N131" s="25">
        <v>38537</v>
      </c>
    </row>
    <row r="132" spans="1:14" ht="12.75">
      <c r="A132" s="4"/>
      <c r="B132" s="5"/>
      <c r="C132" s="11"/>
      <c r="D132" s="11"/>
      <c r="E132" s="11"/>
      <c r="F132" s="31"/>
      <c r="G132" s="31"/>
      <c r="H132" s="31"/>
      <c r="I132" s="25"/>
      <c r="J132" s="25"/>
      <c r="K132" s="25"/>
      <c r="L132" s="25"/>
      <c r="M132" s="25"/>
      <c r="N132" s="25"/>
    </row>
    <row r="133" spans="1:14" ht="12.75">
      <c r="A133" s="4" t="s">
        <v>113</v>
      </c>
      <c r="B133" s="5"/>
      <c r="C133" s="10">
        <v>17269</v>
      </c>
      <c r="D133" s="10">
        <v>17352</v>
      </c>
      <c r="E133" s="10">
        <v>17428</v>
      </c>
      <c r="F133" s="27">
        <v>17946</v>
      </c>
      <c r="G133" s="27">
        <v>18276</v>
      </c>
      <c r="H133" s="27">
        <v>18528</v>
      </c>
      <c r="I133" s="24">
        <f>SUM(I134:I137)</f>
        <v>18887</v>
      </c>
      <c r="J133" s="24">
        <f>SUM(J134:J137)</f>
        <v>18702</v>
      </c>
      <c r="K133" s="24">
        <f>SUM(K134:K137)</f>
        <v>18084</v>
      </c>
      <c r="L133" s="24">
        <v>18391</v>
      </c>
      <c r="M133" s="24">
        <v>18494</v>
      </c>
      <c r="N133" s="24">
        <v>18379</v>
      </c>
    </row>
    <row r="134" spans="1:14" ht="12.75">
      <c r="A134" s="4">
        <v>811</v>
      </c>
      <c r="B134" s="5" t="s">
        <v>114</v>
      </c>
      <c r="C134" s="11">
        <v>4052</v>
      </c>
      <c r="D134" s="11">
        <v>4093</v>
      </c>
      <c r="E134" s="11">
        <v>4148</v>
      </c>
      <c r="F134" s="31">
        <v>4408</v>
      </c>
      <c r="G134" s="31">
        <v>4416</v>
      </c>
      <c r="H134" s="31">
        <v>4359</v>
      </c>
      <c r="I134" s="25">
        <v>4331</v>
      </c>
      <c r="J134" s="25">
        <v>4335</v>
      </c>
      <c r="K134" s="25">
        <v>4385</v>
      </c>
      <c r="L134" s="25">
        <v>4416</v>
      </c>
      <c r="M134" s="25">
        <v>4402</v>
      </c>
      <c r="N134" s="25">
        <v>4376</v>
      </c>
    </row>
    <row r="135" spans="1:14" ht="12.75">
      <c r="A135" s="4">
        <v>812</v>
      </c>
      <c r="B135" s="5" t="s">
        <v>115</v>
      </c>
      <c r="C135" s="11">
        <v>4982</v>
      </c>
      <c r="D135" s="11">
        <v>5002</v>
      </c>
      <c r="E135" s="11">
        <v>4996</v>
      </c>
      <c r="F135" s="31">
        <v>5197</v>
      </c>
      <c r="G135" s="31">
        <v>5325</v>
      </c>
      <c r="H135" s="31">
        <v>5337</v>
      </c>
      <c r="I135" s="25">
        <f>5289+19</f>
        <v>5308</v>
      </c>
      <c r="J135" s="25">
        <f>5291+18</f>
        <v>5309</v>
      </c>
      <c r="K135" s="25">
        <f>5273+16</f>
        <v>5289</v>
      </c>
      <c r="L135" s="25">
        <v>5451</v>
      </c>
      <c r="M135" s="25">
        <v>5439</v>
      </c>
      <c r="N135" s="25">
        <v>5421</v>
      </c>
    </row>
    <row r="136" spans="1:14" ht="12.75">
      <c r="A136" s="4">
        <v>813</v>
      </c>
      <c r="B136" s="5" t="s">
        <v>116</v>
      </c>
      <c r="C136" s="11">
        <v>7680</v>
      </c>
      <c r="D136" s="11">
        <v>7701</v>
      </c>
      <c r="E136" s="11">
        <v>7722</v>
      </c>
      <c r="F136" s="31">
        <v>7755</v>
      </c>
      <c r="G136" s="31">
        <v>7943</v>
      </c>
      <c r="H136" s="31">
        <v>8235</v>
      </c>
      <c r="I136" s="25">
        <f>4244+4373</f>
        <v>8617</v>
      </c>
      <c r="J136" s="25">
        <f>4198+4229</f>
        <v>8427</v>
      </c>
      <c r="K136" s="25">
        <f>4200+3596</f>
        <v>7796</v>
      </c>
      <c r="L136" s="25">
        <v>7900</v>
      </c>
      <c r="M136" s="25">
        <v>8024</v>
      </c>
      <c r="N136" s="25">
        <v>7946</v>
      </c>
    </row>
    <row r="137" spans="1:14" ht="12.75">
      <c r="A137" s="4">
        <v>814</v>
      </c>
      <c r="B137" s="5" t="s">
        <v>117</v>
      </c>
      <c r="C137" s="11">
        <v>555</v>
      </c>
      <c r="D137" s="11">
        <v>556</v>
      </c>
      <c r="E137" s="11">
        <v>562</v>
      </c>
      <c r="F137" s="31">
        <v>586</v>
      </c>
      <c r="G137" s="31">
        <v>592</v>
      </c>
      <c r="H137" s="31">
        <v>597</v>
      </c>
      <c r="I137" s="25">
        <v>631</v>
      </c>
      <c r="J137" s="25">
        <v>631</v>
      </c>
      <c r="K137" s="25">
        <v>614</v>
      </c>
      <c r="L137" s="25">
        <v>624</v>
      </c>
      <c r="M137" s="25">
        <v>629</v>
      </c>
      <c r="N137" s="25">
        <v>636</v>
      </c>
    </row>
    <row r="138" spans="1:14" ht="12.75">
      <c r="A138" s="4"/>
      <c r="B138" s="4"/>
      <c r="C138" s="11"/>
      <c r="D138" s="11"/>
      <c r="E138" s="11"/>
      <c r="F138" s="31"/>
      <c r="G138" s="31"/>
      <c r="H138" s="31"/>
      <c r="I138" s="25"/>
      <c r="J138" s="25"/>
      <c r="K138" s="25"/>
      <c r="L138" s="25"/>
      <c r="M138" s="25"/>
      <c r="N138" s="25"/>
    </row>
    <row r="139" spans="1:14" ht="12.75">
      <c r="A139" s="4">
        <v>999</v>
      </c>
      <c r="B139" s="4" t="s">
        <v>118</v>
      </c>
      <c r="C139" s="10">
        <v>1098</v>
      </c>
      <c r="D139" s="10">
        <v>1212</v>
      </c>
      <c r="E139" s="10">
        <v>1367</v>
      </c>
      <c r="F139" s="27">
        <v>616</v>
      </c>
      <c r="G139" s="27">
        <v>712</v>
      </c>
      <c r="H139" s="27">
        <v>772</v>
      </c>
      <c r="I139" s="24">
        <v>711</v>
      </c>
      <c r="J139" s="24">
        <v>773</v>
      </c>
      <c r="K139" s="24">
        <v>818</v>
      </c>
      <c r="L139" s="24">
        <v>582</v>
      </c>
      <c r="M139" s="24">
        <v>585</v>
      </c>
      <c r="N139" s="24">
        <v>599</v>
      </c>
    </row>
    <row r="140" spans="1:14" ht="12.75">
      <c r="A140" s="4"/>
      <c r="B140" s="5"/>
      <c r="C140" s="11"/>
      <c r="D140" s="11"/>
      <c r="E140" s="11"/>
      <c r="F140" s="31"/>
      <c r="G140" s="31"/>
      <c r="H140" s="31"/>
      <c r="I140" s="25"/>
      <c r="J140" s="25"/>
      <c r="K140" s="25"/>
      <c r="L140" s="25"/>
      <c r="M140" s="25"/>
      <c r="N140" s="25"/>
    </row>
    <row r="141" spans="1:14" ht="12.75">
      <c r="A141" s="4" t="s">
        <v>119</v>
      </c>
      <c r="B141" s="5"/>
      <c r="C141" s="10">
        <v>66150</v>
      </c>
      <c r="D141" s="10">
        <v>66290</v>
      </c>
      <c r="E141" s="10">
        <v>66823</v>
      </c>
      <c r="F141" s="27">
        <v>65949</v>
      </c>
      <c r="G141" s="27">
        <v>66607</v>
      </c>
      <c r="H141" s="27">
        <v>66576</v>
      </c>
      <c r="I141" s="24">
        <f>SUM(I142:I144)</f>
        <v>54975</v>
      </c>
      <c r="J141" s="24">
        <f>SUM(J142:J144)</f>
        <v>54845</v>
      </c>
      <c r="K141" s="24">
        <f>SUM(K142:K144)</f>
        <v>66106</v>
      </c>
      <c r="L141" s="24">
        <v>65510</v>
      </c>
      <c r="M141" s="24">
        <v>66069</v>
      </c>
      <c r="N141" s="24">
        <v>65125</v>
      </c>
    </row>
    <row r="142" spans="1:14" ht="12.75">
      <c r="A142" s="5"/>
      <c r="B142" s="4" t="s">
        <v>120</v>
      </c>
      <c r="C142" s="11">
        <v>10050</v>
      </c>
      <c r="D142" s="11">
        <v>10010</v>
      </c>
      <c r="E142" s="11">
        <v>10026</v>
      </c>
      <c r="F142" s="31">
        <v>10061</v>
      </c>
      <c r="G142" s="31">
        <v>9911</v>
      </c>
      <c r="H142" s="31">
        <v>9933</v>
      </c>
      <c r="I142" s="25">
        <v>9963</v>
      </c>
      <c r="J142" s="25">
        <v>9954</v>
      </c>
      <c r="K142" s="25">
        <v>9940</v>
      </c>
      <c r="L142" s="25">
        <v>9851</v>
      </c>
      <c r="M142" s="25">
        <v>9848</v>
      </c>
      <c r="N142" s="25">
        <v>9863</v>
      </c>
    </row>
    <row r="143" spans="1:14" ht="12.75">
      <c r="A143" s="5"/>
      <c r="B143" s="4" t="s">
        <v>121</v>
      </c>
      <c r="C143" s="11">
        <v>17713</v>
      </c>
      <c r="D143" s="11">
        <v>17679</v>
      </c>
      <c r="E143" s="11">
        <v>17707</v>
      </c>
      <c r="F143" s="31">
        <v>17716</v>
      </c>
      <c r="G143" s="31">
        <v>17537</v>
      </c>
      <c r="H143" s="31">
        <v>17662</v>
      </c>
      <c r="I143" s="25">
        <v>17702</v>
      </c>
      <c r="J143" s="25">
        <v>17520</v>
      </c>
      <c r="K143" s="25">
        <v>17931</v>
      </c>
      <c r="L143" s="25">
        <v>17825</v>
      </c>
      <c r="M143" s="25">
        <v>17674</v>
      </c>
      <c r="N143" s="25">
        <v>17283</v>
      </c>
    </row>
    <row r="144" spans="1:14" ht="12.75">
      <c r="A144" s="5"/>
      <c r="B144" s="4" t="s">
        <v>122</v>
      </c>
      <c r="C144" s="11">
        <v>38387</v>
      </c>
      <c r="D144" s="11">
        <v>38601</v>
      </c>
      <c r="E144" s="11">
        <v>39090</v>
      </c>
      <c r="F144" s="31">
        <v>38172</v>
      </c>
      <c r="G144" s="31">
        <v>39159</v>
      </c>
      <c r="H144" s="31">
        <v>38981</v>
      </c>
      <c r="I144" s="25">
        <v>27310</v>
      </c>
      <c r="J144" s="25">
        <v>27371</v>
      </c>
      <c r="K144" s="25">
        <v>38235</v>
      </c>
      <c r="L144" s="25">
        <v>37834</v>
      </c>
      <c r="M144" s="25">
        <v>38547</v>
      </c>
      <c r="N144" s="25">
        <v>37979</v>
      </c>
    </row>
    <row r="145" spans="1:14" ht="12.75">
      <c r="A145" s="8"/>
      <c r="B145" s="9"/>
      <c r="C145" s="9"/>
      <c r="D145" s="9"/>
      <c r="E145" s="9"/>
      <c r="F145" s="40"/>
      <c r="G145" s="40"/>
      <c r="H145" s="40"/>
      <c r="I145" s="40"/>
      <c r="J145" s="40"/>
      <c r="K145" s="40"/>
      <c r="L145" s="40"/>
      <c r="M145" s="40"/>
      <c r="N145" s="40"/>
    </row>
    <row r="146" spans="1:5" ht="12.75">
      <c r="A146" s="64" t="s">
        <v>123</v>
      </c>
      <c r="B146" s="64"/>
      <c r="C146" s="64"/>
      <c r="D146" s="64"/>
      <c r="E146" s="64"/>
    </row>
    <row r="147" spans="1:5" ht="12.75">
      <c r="A147" s="65" t="s">
        <v>127</v>
      </c>
      <c r="B147" s="65"/>
      <c r="C147" s="65"/>
      <c r="D147" s="65"/>
      <c r="E147" s="65"/>
    </row>
    <row r="148" spans="1:5" ht="12.75">
      <c r="A148" s="65" t="s">
        <v>124</v>
      </c>
      <c r="B148" s="65"/>
      <c r="C148" s="65"/>
      <c r="D148" s="65"/>
      <c r="E148" s="65"/>
    </row>
    <row r="149" spans="1:5" ht="12.75">
      <c r="A149" s="65" t="s">
        <v>125</v>
      </c>
      <c r="B149" s="65"/>
      <c r="C149" s="65"/>
      <c r="D149" s="65"/>
      <c r="E149" s="65"/>
    </row>
    <row r="150" spans="1:14" ht="12.75">
      <c r="A150" s="4"/>
      <c r="B150" s="5"/>
      <c r="C150" s="5"/>
      <c r="D150" s="5"/>
      <c r="E150" s="5"/>
      <c r="F150" s="25"/>
      <c r="G150" s="25"/>
      <c r="H150" s="25"/>
      <c r="I150" s="25"/>
      <c r="J150" s="25"/>
      <c r="K150" s="25"/>
      <c r="L150" s="25"/>
      <c r="M150" s="25"/>
      <c r="N150" s="25"/>
    </row>
    <row r="151" spans="1:14" ht="12.75">
      <c r="A151" s="4"/>
      <c r="B151" s="5"/>
      <c r="C151" s="5"/>
      <c r="D151" s="5"/>
      <c r="E151" s="5"/>
      <c r="F151" s="25"/>
      <c r="G151" s="25"/>
      <c r="H151" s="25"/>
      <c r="I151" s="25"/>
      <c r="J151" s="25"/>
      <c r="K151" s="25"/>
      <c r="L151" s="25"/>
      <c r="M151" s="25"/>
      <c r="N151" s="25"/>
    </row>
  </sheetData>
  <sheetProtection/>
  <mergeCells count="6">
    <mergeCell ref="A146:E146"/>
    <mergeCell ref="A147:E147"/>
    <mergeCell ref="A148:E148"/>
    <mergeCell ref="A149:E149"/>
    <mergeCell ref="A1:N1"/>
    <mergeCell ref="A2:N2"/>
  </mergeCells>
  <printOptions horizontalCentered="1"/>
  <pageMargins left="0.25" right="0.24" top="0.5" bottom="0.96" header="0.5" footer="0.24"/>
  <pageSetup fitToHeight="2" fitToWidth="1" horizontalDpi="300" verticalDpi="3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 DLT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ISD</dc:creator>
  <cp:keywords/>
  <dc:description/>
  <cp:lastModifiedBy>Agresti, Joseph (DLT)</cp:lastModifiedBy>
  <cp:lastPrinted>2004-06-01T15:25:29Z</cp:lastPrinted>
  <dcterms:created xsi:type="dcterms:W3CDTF">2003-01-02T20:20:50Z</dcterms:created>
  <dcterms:modified xsi:type="dcterms:W3CDTF">2022-08-11T16:57:13Z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/>
  </property>
</Properties>
</file>